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omo\Desktop\Alisa\"/>
    </mc:Choice>
  </mc:AlternateContent>
  <xr:revisionPtr revIDLastSave="0" documentId="8_{65D56E2B-7964-4F8C-8E51-A6DEC555D2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3" l="1"/>
  <c r="I36" i="1"/>
  <c r="G36" i="1"/>
  <c r="J36" i="1"/>
  <c r="K36" i="1"/>
  <c r="L36" i="1"/>
  <c r="M36" i="1"/>
  <c r="N36" i="1"/>
  <c r="O36" i="1"/>
  <c r="F36" i="1"/>
  <c r="I11" i="1"/>
  <c r="F43" i="3"/>
  <c r="F45" i="7"/>
  <c r="G45" i="7"/>
  <c r="H45" i="7"/>
  <c r="I45" i="7"/>
  <c r="E45" i="7"/>
  <c r="H52" i="7"/>
  <c r="H51" i="7" s="1"/>
  <c r="H50" i="7" s="1"/>
  <c r="F32" i="7"/>
  <c r="G32" i="7"/>
  <c r="H32" i="7"/>
  <c r="I32" i="7"/>
  <c r="E32" i="7"/>
  <c r="F16" i="7"/>
  <c r="G16" i="7"/>
  <c r="H16" i="7"/>
  <c r="I16" i="7"/>
  <c r="E16" i="7"/>
  <c r="F40" i="3"/>
  <c r="F39" i="3" s="1"/>
  <c r="G40" i="3"/>
  <c r="G39" i="3" s="1"/>
  <c r="H40" i="3"/>
  <c r="H39" i="3" s="1"/>
  <c r="I40" i="3"/>
  <c r="I39" i="3" s="1"/>
  <c r="E40" i="3"/>
  <c r="E39" i="3" s="1"/>
  <c r="H16" i="3"/>
  <c r="I16" i="3"/>
  <c r="G16" i="3"/>
  <c r="F77" i="3"/>
  <c r="F76" i="3" s="1"/>
  <c r="G77" i="3"/>
  <c r="G76" i="3" s="1"/>
  <c r="H77" i="3"/>
  <c r="H76" i="3" s="1"/>
  <c r="I77" i="3"/>
  <c r="I76" i="3" s="1"/>
  <c r="E77" i="3"/>
  <c r="F64" i="3"/>
  <c r="F24" i="3"/>
  <c r="H8" i="1"/>
  <c r="F11" i="6"/>
  <c r="G11" i="6"/>
  <c r="H11" i="6"/>
  <c r="I11" i="6"/>
  <c r="F12" i="6"/>
  <c r="G12" i="6"/>
  <c r="H12" i="6"/>
  <c r="I12" i="6"/>
  <c r="E11" i="6"/>
  <c r="E12" i="6"/>
  <c r="F8" i="6"/>
  <c r="G8" i="6"/>
  <c r="H8" i="6"/>
  <c r="I8" i="6"/>
  <c r="F9" i="6"/>
  <c r="G9" i="6"/>
  <c r="H9" i="6"/>
  <c r="I9" i="6"/>
  <c r="E8" i="6"/>
  <c r="E9" i="6"/>
  <c r="M32" i="1"/>
  <c r="G9" i="1"/>
  <c r="F68" i="3"/>
  <c r="G68" i="3"/>
  <c r="H68" i="3"/>
  <c r="I68" i="3"/>
  <c r="F73" i="3"/>
  <c r="G73" i="3"/>
  <c r="H73" i="3"/>
  <c r="I73" i="3"/>
  <c r="E73" i="3"/>
  <c r="F57" i="3"/>
  <c r="G57" i="3"/>
  <c r="H57" i="3"/>
  <c r="I57" i="3"/>
  <c r="E57" i="3"/>
  <c r="E68" i="3"/>
  <c r="G64" i="3"/>
  <c r="H64" i="3"/>
  <c r="I64" i="3"/>
  <c r="E64" i="3"/>
  <c r="F52" i="3"/>
  <c r="G52" i="3"/>
  <c r="H52" i="3"/>
  <c r="I52" i="3"/>
  <c r="E52" i="3"/>
  <c r="F40" i="7"/>
  <c r="G40" i="7"/>
  <c r="H40" i="7"/>
  <c r="I40" i="7"/>
  <c r="F37" i="7"/>
  <c r="G37" i="7"/>
  <c r="H37" i="7"/>
  <c r="I37" i="7"/>
  <c r="E37" i="7"/>
  <c r="E40" i="7"/>
  <c r="F29" i="7"/>
  <c r="F52" i="7"/>
  <c r="F51" i="7" s="1"/>
  <c r="F50" i="7" s="1"/>
  <c r="G52" i="7"/>
  <c r="G51" i="7" s="1"/>
  <c r="G50" i="7" s="1"/>
  <c r="I52" i="7"/>
  <c r="I51" i="7" s="1"/>
  <c r="I50" i="7" s="1"/>
  <c r="E52" i="7"/>
  <c r="E51" i="7" s="1"/>
  <c r="E50" i="7" s="1"/>
  <c r="F48" i="7"/>
  <c r="F47" i="7" s="1"/>
  <c r="G48" i="7"/>
  <c r="G47" i="7" s="1"/>
  <c r="H48" i="7"/>
  <c r="H47" i="7" s="1"/>
  <c r="I48" i="7"/>
  <c r="I47" i="7" s="1"/>
  <c r="E48" i="7"/>
  <c r="E47" i="7" s="1"/>
  <c r="F43" i="7"/>
  <c r="G43" i="7"/>
  <c r="H43" i="7"/>
  <c r="I43" i="7"/>
  <c r="E43" i="7"/>
  <c r="F34" i="7"/>
  <c r="G34" i="7"/>
  <c r="H34" i="7"/>
  <c r="I34" i="7"/>
  <c r="E34" i="7"/>
  <c r="G29" i="7"/>
  <c r="H29" i="7"/>
  <c r="I29" i="7"/>
  <c r="E29" i="7"/>
  <c r="F27" i="7"/>
  <c r="G27" i="7"/>
  <c r="H27" i="7"/>
  <c r="I27" i="7"/>
  <c r="E27" i="7"/>
  <c r="F25" i="7"/>
  <c r="G25" i="7"/>
  <c r="H25" i="7"/>
  <c r="I25" i="7"/>
  <c r="E25" i="7"/>
  <c r="F23" i="7"/>
  <c r="G23" i="7"/>
  <c r="H23" i="7"/>
  <c r="I23" i="7"/>
  <c r="E23" i="7"/>
  <c r="F21" i="7"/>
  <c r="G21" i="7"/>
  <c r="H21" i="7"/>
  <c r="I21" i="7"/>
  <c r="E21" i="7"/>
  <c r="F19" i="7"/>
  <c r="G19" i="7"/>
  <c r="H19" i="7"/>
  <c r="I19" i="7"/>
  <c r="E19" i="7"/>
  <c r="F14" i="7"/>
  <c r="G14" i="7"/>
  <c r="H14" i="7"/>
  <c r="I14" i="7"/>
  <c r="E14" i="7"/>
  <c r="F12" i="7"/>
  <c r="G12" i="7"/>
  <c r="H12" i="7"/>
  <c r="I12" i="7"/>
  <c r="E12" i="7"/>
  <c r="F10" i="7"/>
  <c r="G10" i="7"/>
  <c r="H10" i="7"/>
  <c r="I10" i="7"/>
  <c r="E10" i="7"/>
  <c r="C13" i="5"/>
  <c r="C12" i="5" s="1"/>
  <c r="C10" i="5" s="1"/>
  <c r="C11" i="5" s="1"/>
  <c r="D13" i="5"/>
  <c r="D12" i="5" s="1"/>
  <c r="D10" i="5" s="1"/>
  <c r="D11" i="5" s="1"/>
  <c r="E13" i="5"/>
  <c r="E12" i="5" s="1"/>
  <c r="E10" i="5" s="1"/>
  <c r="E11" i="5" s="1"/>
  <c r="F13" i="5"/>
  <c r="F12" i="5" s="1"/>
  <c r="F10" i="5" s="1"/>
  <c r="F11" i="5" s="1"/>
  <c r="B11" i="5"/>
  <c r="B10" i="5"/>
  <c r="B12" i="5"/>
  <c r="B13" i="5"/>
  <c r="E31" i="7" l="1"/>
  <c r="F36" i="7"/>
  <c r="E36" i="7"/>
  <c r="I36" i="7"/>
  <c r="H36" i="7"/>
  <c r="G36" i="7"/>
  <c r="E9" i="7"/>
  <c r="I31" i="7"/>
  <c r="H31" i="7"/>
  <c r="H9" i="7"/>
  <c r="G9" i="7"/>
  <c r="G31" i="7"/>
  <c r="F31" i="7"/>
  <c r="I9" i="7"/>
  <c r="F9" i="7"/>
  <c r="F67" i="3"/>
  <c r="E67" i="3"/>
  <c r="I67" i="3"/>
  <c r="H67" i="3"/>
  <c r="G67" i="3"/>
  <c r="F18" i="7"/>
  <c r="H18" i="7"/>
  <c r="I18" i="7"/>
  <c r="G18" i="7"/>
  <c r="E18" i="7"/>
  <c r="F51" i="3"/>
  <c r="G51" i="3"/>
  <c r="H51" i="3"/>
  <c r="I51" i="3"/>
  <c r="E51" i="3"/>
  <c r="F37" i="3"/>
  <c r="G37" i="3"/>
  <c r="H37" i="3"/>
  <c r="I37" i="3"/>
  <c r="E37" i="3"/>
  <c r="F35" i="3"/>
  <c r="G35" i="3"/>
  <c r="H35" i="3"/>
  <c r="I35" i="3"/>
  <c r="E35" i="3"/>
  <c r="F32" i="3"/>
  <c r="G32" i="3"/>
  <c r="H32" i="3"/>
  <c r="I32" i="3"/>
  <c r="E32" i="3"/>
  <c r="F30" i="3"/>
  <c r="G30" i="3"/>
  <c r="H30" i="3"/>
  <c r="I30" i="3"/>
  <c r="E30" i="3"/>
  <c r="F28" i="3"/>
  <c r="G28" i="3"/>
  <c r="H28" i="3"/>
  <c r="I28" i="3"/>
  <c r="E28" i="3"/>
  <c r="F26" i="3"/>
  <c r="G26" i="3"/>
  <c r="H26" i="3"/>
  <c r="I26" i="3"/>
  <c r="E26" i="3"/>
  <c r="G24" i="3"/>
  <c r="H24" i="3"/>
  <c r="I24" i="3"/>
  <c r="E24" i="3"/>
  <c r="F22" i="3"/>
  <c r="G22" i="3"/>
  <c r="H22" i="3"/>
  <c r="I22" i="3"/>
  <c r="E22" i="3"/>
  <c r="F20" i="3"/>
  <c r="G20" i="3"/>
  <c r="H20" i="3"/>
  <c r="I20" i="3"/>
  <c r="E20" i="3"/>
  <c r="F16" i="3"/>
  <c r="E16" i="3"/>
  <c r="F13" i="3"/>
  <c r="G13" i="3"/>
  <c r="H13" i="3"/>
  <c r="I13" i="3"/>
  <c r="E13" i="3"/>
  <c r="F11" i="3"/>
  <c r="G11" i="3"/>
  <c r="H11" i="3"/>
  <c r="I11" i="3"/>
  <c r="E11" i="3"/>
  <c r="E8" i="7" l="1"/>
  <c r="E7" i="7" s="1"/>
  <c r="E6" i="7" s="1"/>
  <c r="F19" i="3"/>
  <c r="F79" i="3"/>
  <c r="F10" i="3"/>
  <c r="E79" i="3"/>
  <c r="I79" i="3"/>
  <c r="H79" i="3"/>
  <c r="G79" i="3"/>
  <c r="I8" i="7"/>
  <c r="I7" i="7" s="1"/>
  <c r="I6" i="7" s="1"/>
  <c r="H8" i="7"/>
  <c r="H7" i="7" s="1"/>
  <c r="H6" i="7" s="1"/>
  <c r="F8" i="7"/>
  <c r="F7" i="7" s="1"/>
  <c r="F6" i="7" s="1"/>
  <c r="G8" i="7"/>
  <c r="H34" i="3"/>
  <c r="G34" i="3"/>
  <c r="E34" i="3"/>
  <c r="I34" i="3"/>
  <c r="F34" i="3"/>
  <c r="I19" i="3"/>
  <c r="I10" i="3" s="1"/>
  <c r="I45" i="3" s="1"/>
  <c r="H19" i="3"/>
  <c r="H10" i="3" s="1"/>
  <c r="G19" i="3"/>
  <c r="G10" i="3" s="1"/>
  <c r="E19" i="3"/>
  <c r="E10" i="3" s="1"/>
  <c r="O11" i="1"/>
  <c r="O14" i="1" s="1"/>
  <c r="O8" i="1"/>
  <c r="M11" i="1"/>
  <c r="M8" i="1"/>
  <c r="K11" i="1"/>
  <c r="K8" i="1"/>
  <c r="I8" i="1"/>
  <c r="I14" i="1" s="1"/>
  <c r="G11" i="1"/>
  <c r="N8" i="1"/>
  <c r="L8" i="1"/>
  <c r="J8" i="1"/>
  <c r="J11" i="1"/>
  <c r="L11" i="1"/>
  <c r="N11" i="1"/>
  <c r="N14" i="1" s="1"/>
  <c r="F21" i="1"/>
  <c r="F11" i="1"/>
  <c r="F8" i="1"/>
  <c r="H11" i="1"/>
  <c r="K14" i="1" l="1"/>
  <c r="L14" i="1"/>
  <c r="M14" i="1"/>
  <c r="J14" i="1"/>
  <c r="E45" i="3"/>
  <c r="E46" i="3" s="1"/>
  <c r="G45" i="3"/>
  <c r="G46" i="3" s="1"/>
  <c r="H45" i="3"/>
  <c r="F45" i="3"/>
  <c r="F46" i="3" s="1"/>
  <c r="I46" i="3"/>
  <c r="H46" i="3"/>
  <c r="G7" i="7"/>
  <c r="G6" i="7" s="1"/>
  <c r="H80" i="3"/>
  <c r="F80" i="3"/>
  <c r="E80" i="3"/>
  <c r="I80" i="3"/>
  <c r="G80" i="3"/>
  <c r="F14" i="1"/>
  <c r="H14" i="1"/>
  <c r="H36" i="1" s="1"/>
  <c r="G8" i="1"/>
  <c r="G14" i="1" s="1"/>
</calcChain>
</file>

<file path=xl/sharedStrings.xml><?xml version="1.0" encoding="utf-8"?>
<sst xmlns="http://schemas.openxmlformats.org/spreadsheetml/2006/main" count="267" uniqueCount="137">
  <si>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</si>
  <si>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</si>
  <si>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</si>
  <si>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</si>
  <si>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</si>
  <si>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</si>
  <si>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</si>
  <si>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</si>
  <si>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</si>
  <si>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</si>
  <si>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</si>
  <si>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</si>
  <si>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</si>
  <si>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</si>
  <si>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</si>
  <si>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</si>
  <si>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</si>
  <si>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</si>
  <si>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</si>
  <si>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</si>
  <si>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</si>
  <si>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</si>
  <si>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</si>
  <si>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</si>
  <si>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</si>
  <si>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</si>
  <si>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</si>
  <si>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</si>
  <si>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</si>
  <si>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</si>
  <si>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</si>
  <si>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</si>
  <si>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</si>
  <si>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</si>
  <si>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</si>
  <si>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</si>
  <si>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</si>
  <si>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</si>
  <si>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</si>
  <si>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</si>
  <si>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</si>
  <si>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</si>
  <si>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</si>
  <si>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</si>
  <si>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</si>
  <si>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</si>
  <si>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</si>
  <si>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</si>
  <si>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</si>
  <si>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</si>
  <si>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</si>
  <si>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</si>
  <si>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</si>
  <si>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</si>
  <si>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Izvršenje 2021./KN</t>
  </si>
  <si>
    <t>Plan 2022./KN</t>
  </si>
  <si>
    <t>Plan 2023.</t>
  </si>
  <si>
    <t>Plan 2023./KN</t>
  </si>
  <si>
    <t>Projekcija za 2024./KN</t>
  </si>
  <si>
    <t>Projekcija za 2025./KN</t>
  </si>
  <si>
    <t>Prihodi od imovine</t>
  </si>
  <si>
    <t>Prihodi od upravnih i administrativnih pristojbi, pristojbi po posebnim propisima i naknada</t>
  </si>
  <si>
    <t>Prihodi od prodaje proizvoda i robe te pruženih usluga, priohodi od donacija te povrati po protestiranim jamstvima</t>
  </si>
  <si>
    <t>Kazne, upravne mjere i ostali prihodi</t>
  </si>
  <si>
    <t>Rezultat poslovanja</t>
  </si>
  <si>
    <t>Tekuće pomoći temeljem prijenosa EU sredstava</t>
  </si>
  <si>
    <t>Pomoći Općina Čepin</t>
  </si>
  <si>
    <t>Pomoći Općina Vladislavci</t>
  </si>
  <si>
    <t>Pomoći iz MZO</t>
  </si>
  <si>
    <t>Pomoći od HZZO-a</t>
  </si>
  <si>
    <t>11</t>
  </si>
  <si>
    <t>31</t>
  </si>
  <si>
    <t>43</t>
  </si>
  <si>
    <t>POMOĆI</t>
  </si>
  <si>
    <t>PRIHODI ZA POSEBNE NAMJENE</t>
  </si>
  <si>
    <t>VLASTITI PRIHODI</t>
  </si>
  <si>
    <t>OPĆI PRIHODI I PRIMICI</t>
  </si>
  <si>
    <t>DONACIJE</t>
  </si>
  <si>
    <t>Financijski rashodi</t>
  </si>
  <si>
    <t>PRIHODI OD PRODAJE ILI ZAMJENE NEFINACIJSKE IMOVINE I NAKNADE S NASLOVA OSIGURANJA</t>
  </si>
  <si>
    <t>PRIHODI OD PRODAJE NEFINACIJSKE IMOVNE</t>
  </si>
  <si>
    <t>UKUPNO PRIHODA/EURO</t>
  </si>
  <si>
    <t>UKUPNO RASHODA/EURO</t>
  </si>
  <si>
    <t>UKUPNO PRIHODA/KUNA</t>
  </si>
  <si>
    <t>UKUPNO RASHODA/KUNA</t>
  </si>
  <si>
    <t>FINANCIJSKI PLAN DJEČJEG VRTIĆA OSIJEK
ZA 2023. I PROJEKCIJA ZA 2024. I 2025. GODINU</t>
  </si>
  <si>
    <t>091 - Predškolsko i osnovno obrazovanje</t>
  </si>
  <si>
    <t>0911- Predškolsko obrazovanje</t>
  </si>
  <si>
    <t>09 -  Obrazovanje</t>
  </si>
  <si>
    <t>UKUPNI RASHODI/EURO</t>
  </si>
  <si>
    <t>UKUPNI RASHODI/KUNA</t>
  </si>
  <si>
    <t>FINANCIJSKI PLAN DJEČJI VRTIĆ OSIJEK
ZA 2023. I PROJEKCIJA ZA 2024. I 2025. GODINU</t>
  </si>
  <si>
    <t>PROGRAM 1001</t>
  </si>
  <si>
    <t>Aktivnost A100001</t>
  </si>
  <si>
    <t>RASHODI ZA PLAĆE USTANOVE</t>
  </si>
  <si>
    <t>Izvor financiranja 11</t>
  </si>
  <si>
    <t>RASHODI ZA REDOVNU DJELATNOST USTANOVE</t>
  </si>
  <si>
    <t>GLAVNI PROGRAM A04</t>
  </si>
  <si>
    <t>Izvor financiranja 31</t>
  </si>
  <si>
    <t>Izvori financijranja 43</t>
  </si>
  <si>
    <t>Aktivnost A100003</t>
  </si>
  <si>
    <t>MATERIJALNI RASHODI</t>
  </si>
  <si>
    <t>Izvori financijranja 52</t>
  </si>
  <si>
    <t>Izvori financijranja 61</t>
  </si>
  <si>
    <t>Izvori financijranja 71</t>
  </si>
  <si>
    <t>PRIHODI OD PRODAJE ILI ZAMJENE NEFINANCIJSKE IMOVINE I NAKNADE S NASLOVA OSIGURANJA</t>
  </si>
  <si>
    <t>Aktivnost A100004</t>
  </si>
  <si>
    <t>FINANCIJSKI RASHODI USTANOVE</t>
  </si>
  <si>
    <t>Aktivnost A100005</t>
  </si>
  <si>
    <t>RASHODI ZA NEFINANCIJSKU IMOVINU</t>
  </si>
  <si>
    <t>Aktivnost A100006</t>
  </si>
  <si>
    <t>ERASMUS+</t>
  </si>
  <si>
    <t>RASHODI USTANOVE/EURO</t>
  </si>
  <si>
    <t>RASHODI USTANOVE/KUNA</t>
  </si>
  <si>
    <t>Rashodi za dodatna ulaganja na nefinancijsku imovinu</t>
  </si>
  <si>
    <t>Prihodi za posebne namjene</t>
  </si>
  <si>
    <t>Pomoći</t>
  </si>
  <si>
    <t>Donacije</t>
  </si>
  <si>
    <t>Prihodi od prodaje ili zamjene nefinancijske imovine i naknade s naslova osiguranja</t>
  </si>
  <si>
    <t>Rashodi za nefinancijsku imovinu</t>
  </si>
  <si>
    <t>Projekcija 2025./KN</t>
  </si>
  <si>
    <t>Projekcija 2024./KN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</si>
  <si>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</si>
  <si>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REZULTAT POSLOVANJA</t>
  </si>
  <si>
    <t>Izvori financijranja 11</t>
  </si>
  <si>
    <t>Izvori financiranja 61</t>
  </si>
  <si>
    <t>VIŠAK POSLOVANJA</t>
  </si>
  <si>
    <t>MANJAK POSLOVNJA</t>
  </si>
  <si>
    <t>Izvršenje 2021./EUR</t>
  </si>
  <si>
    <t>Plan 2022./EUR</t>
  </si>
  <si>
    <t>Plan 2023./EUR</t>
  </si>
  <si>
    <t>Projekcija 
za 2024./EUR</t>
  </si>
  <si>
    <t>Projekcija 
za 2025./EUR</t>
  </si>
  <si>
    <t>PROGRAM 1002</t>
  </si>
  <si>
    <t>U Osijeku, 14.12.2022.</t>
  </si>
  <si>
    <t>URBROJ: 2158-87-05-22-03</t>
  </si>
  <si>
    <t>KLASA: 400-02/22-01/01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</si>
</sst>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61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5" borderId="0" applyNumberFormat="0" applyBorder="0" applyAlignment="0" applyProtection="0"/>
    <xf numFmtId="0" fontId="9" fillId="6" borderId="6" applyNumberFormat="0" applyFont="0" applyAlignment="0" applyProtection="0"/>
    <xf numFmtId="0" fontId="15" fillId="8" borderId="0" applyNumberFormat="0" applyBorder="0" applyAlignment="0" applyProtection="0"/>
  </cellStyleXfs>
  <cellXfs count="2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2" borderId="0" xfId="0" applyFont="1" applyFill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164" fontId="13" fillId="6" borderId="7" xfId="2" applyNumberFormat="1" applyFont="1" applyBorder="1" applyAlignment="1">
      <alignment horizontal="right"/>
    </xf>
    <xf numFmtId="0" fontId="13" fillId="6" borderId="6" xfId="2" applyNumberFormat="1" applyFont="1" applyAlignment="1" applyProtection="1">
      <alignment horizontal="left" vertical="center" wrapText="1"/>
    </xf>
    <xf numFmtId="164" fontId="13" fillId="6" borderId="6" xfId="2" applyNumberFormat="1" applyFont="1" applyAlignment="1">
      <alignment horizontal="right"/>
    </xf>
    <xf numFmtId="164" fontId="16" fillId="6" borderId="6" xfId="2" applyNumberFormat="1" applyFont="1" applyAlignment="1">
      <alignment horizontal="right"/>
    </xf>
    <xf numFmtId="0" fontId="17" fillId="0" borderId="0" xfId="0" applyFont="1"/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6" borderId="6" xfId="2" applyNumberFormat="1" applyFont="1" applyAlignment="1" applyProtection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  <xf numFmtId="49" fontId="18" fillId="7" borderId="3" xfId="0" applyNumberFormat="1" applyFont="1" applyFill="1" applyBorder="1" applyAlignment="1">
      <alignment horizontal="left" vertical="center" wrapText="1"/>
    </xf>
    <xf numFmtId="164" fontId="13" fillId="7" borderId="4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164" fontId="16" fillId="2" borderId="4" xfId="0" applyNumberFormat="1" applyFont="1" applyFill="1" applyBorder="1" applyAlignment="1">
      <alignment horizontal="right"/>
    </xf>
    <xf numFmtId="164" fontId="16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right"/>
    </xf>
    <xf numFmtId="0" fontId="14" fillId="2" borderId="0" xfId="0" applyFont="1" applyFill="1"/>
    <xf numFmtId="0" fontId="18" fillId="7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/>
    </xf>
    <xf numFmtId="0" fontId="18" fillId="7" borderId="3" xfId="0" quotePrefix="1" applyFont="1" applyFill="1" applyBorder="1" applyAlignment="1">
      <alignment horizontal="left" vertical="center" wrapText="1"/>
    </xf>
    <xf numFmtId="164" fontId="13" fillId="7" borderId="3" xfId="0" applyNumberFormat="1" applyFont="1" applyFill="1" applyBorder="1" applyAlignment="1">
      <alignment horizontal="right"/>
    </xf>
    <xf numFmtId="0" fontId="18" fillId="6" borderId="7" xfId="2" applyFont="1" applyBorder="1" applyAlignment="1">
      <alignment horizontal="left" vertical="center"/>
    </xf>
    <xf numFmtId="0" fontId="18" fillId="6" borderId="7" xfId="2" applyNumberFormat="1" applyFont="1" applyBorder="1" applyAlignment="1" applyProtection="1">
      <alignment horizontal="left" vertical="center"/>
    </xf>
    <xf numFmtId="0" fontId="18" fillId="6" borderId="7" xfId="2" applyNumberFormat="1" applyFont="1" applyBorder="1" applyAlignment="1" applyProtection="1">
      <alignment vertical="center" wrapText="1"/>
    </xf>
    <xf numFmtId="0" fontId="18" fillId="7" borderId="3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right" wrapText="1"/>
    </xf>
    <xf numFmtId="0" fontId="19" fillId="7" borderId="3" xfId="0" applyFont="1" applyFill="1" applyBorder="1" applyAlignment="1">
      <alignment horizontal="left" vertical="center" wrapText="1"/>
    </xf>
    <xf numFmtId="164" fontId="16" fillId="7" borderId="3" xfId="0" applyNumberFormat="1" applyFont="1" applyFill="1" applyBorder="1" applyAlignment="1">
      <alignment horizontal="right"/>
    </xf>
    <xf numFmtId="0" fontId="21" fillId="5" borderId="3" xfId="1" applyNumberFormat="1" applyFont="1" applyBorder="1" applyAlignment="1" applyProtection="1">
      <alignment horizontal="left" vertical="center" wrapText="1"/>
    </xf>
    <xf numFmtId="0" fontId="21" fillId="5" borderId="3" xfId="1" quotePrefix="1" applyFont="1" applyBorder="1" applyAlignment="1">
      <alignment horizontal="left" vertical="center"/>
    </xf>
    <xf numFmtId="164" fontId="21" fillId="5" borderId="4" xfId="1" applyNumberFormat="1" applyFont="1" applyBorder="1" applyAlignment="1">
      <alignment horizontal="right"/>
    </xf>
    <xf numFmtId="0" fontId="21" fillId="0" borderId="0" xfId="0" applyFont="1"/>
    <xf numFmtId="164" fontId="21" fillId="5" borderId="3" xfId="1" applyNumberFormat="1" applyFont="1" applyBorder="1" applyAlignment="1">
      <alignment horizontal="right"/>
    </xf>
    <xf numFmtId="0" fontId="16" fillId="0" borderId="0" xfId="0" applyFont="1" applyAlignment="1">
      <alignment vertical="center" wrapText="1"/>
    </xf>
    <xf numFmtId="0" fontId="18" fillId="6" borderId="3" xfId="2" applyNumberFormat="1" applyFont="1" applyBorder="1" applyAlignment="1" applyProtection="1">
      <alignment horizontal="left" vertical="center" wrapText="1"/>
    </xf>
    <xf numFmtId="164" fontId="13" fillId="6" borderId="3" xfId="2" applyNumberFormat="1" applyFont="1" applyBorder="1" applyAlignment="1">
      <alignment horizontal="right"/>
    </xf>
    <xf numFmtId="0" fontId="18" fillId="7" borderId="3" xfId="2" quotePrefix="1" applyFont="1" applyFill="1" applyBorder="1" applyAlignment="1">
      <alignment horizontal="left" vertical="center"/>
    </xf>
    <xf numFmtId="164" fontId="13" fillId="7" borderId="3" xfId="2" applyNumberFormat="1" applyFont="1" applyFill="1" applyBorder="1" applyAlignment="1">
      <alignment horizontal="right"/>
    </xf>
    <xf numFmtId="0" fontId="18" fillId="6" borderId="3" xfId="2" applyFont="1" applyBorder="1" applyAlignment="1">
      <alignment horizontal="left" vertical="center"/>
    </xf>
    <xf numFmtId="0" fontId="18" fillId="6" borderId="3" xfId="2" applyNumberFormat="1" applyFont="1" applyBorder="1" applyAlignment="1" applyProtection="1">
      <alignment horizontal="left" vertical="center"/>
    </xf>
    <xf numFmtId="0" fontId="18" fillId="6" borderId="3" xfId="2" applyNumberFormat="1" applyFont="1" applyBorder="1" applyAlignment="1" applyProtection="1">
      <alignment vertical="center" wrapText="1"/>
    </xf>
    <xf numFmtId="0" fontId="19" fillId="2" borderId="3" xfId="0" applyFont="1" applyFill="1" applyBorder="1" applyAlignment="1">
      <alignment horizontal="left" vertical="center"/>
    </xf>
    <xf numFmtId="0" fontId="22" fillId="7" borderId="3" xfId="0" quotePrefix="1" applyFont="1" applyFill="1" applyBorder="1" applyAlignment="1">
      <alignment horizontal="left" vertical="center"/>
    </xf>
    <xf numFmtId="0" fontId="21" fillId="5" borderId="3" xfId="1" applyNumberFormat="1" applyFont="1" applyBorder="1" applyAlignment="1" applyProtection="1">
      <alignment vertical="center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1" xfId="0" quotePrefix="1" applyFont="1" applyBorder="1" applyAlignment="1">
      <alignment horizontal="left" wrapText="1"/>
    </xf>
    <xf numFmtId="0" fontId="13" fillId="0" borderId="2" xfId="0" quotePrefix="1" applyFont="1" applyBorder="1" applyAlignment="1">
      <alignment horizontal="left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quotePrefix="1" applyFont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0" fontId="18" fillId="3" borderId="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vertical="center"/>
    </xf>
    <xf numFmtId="3" fontId="13" fillId="0" borderId="3" xfId="0" applyNumberFormat="1" applyFont="1" applyBorder="1" applyAlignment="1">
      <alignment horizontal="right" wrapText="1"/>
    </xf>
    <xf numFmtId="165" fontId="13" fillId="3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8" fillId="2" borderId="0" xfId="0" quotePrefix="1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3" fontId="13" fillId="2" borderId="0" xfId="0" applyNumberFormat="1" applyFont="1" applyFill="1" applyAlignment="1">
      <alignment horizontal="right"/>
    </xf>
    <xf numFmtId="0" fontId="13" fillId="0" borderId="0" xfId="0" quotePrefix="1" applyFont="1" applyAlignment="1">
      <alignment horizontal="center" vertical="center" wrapText="1"/>
    </xf>
    <xf numFmtId="3" fontId="13" fillId="4" borderId="1" xfId="0" quotePrefix="1" applyNumberFormat="1" applyFont="1" applyFill="1" applyBorder="1" applyAlignment="1">
      <alignment horizontal="right"/>
    </xf>
    <xf numFmtId="165" fontId="13" fillId="3" borderId="1" xfId="0" quotePrefix="1" applyNumberFormat="1" applyFont="1" applyFill="1" applyBorder="1" applyAlignment="1">
      <alignment horizontal="right"/>
    </xf>
    <xf numFmtId="3" fontId="13" fillId="3" borderId="1" xfId="0" quotePrefix="1" applyNumberFormat="1" applyFont="1" applyFill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0" fontId="18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13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6" fillId="5" borderId="3" xfId="1" applyNumberFormat="1" applyFont="1" applyBorder="1" applyAlignment="1" applyProtection="1">
      <alignment horizontal="left" vertical="center" wrapText="1"/>
    </xf>
    <xf numFmtId="164" fontId="26" fillId="5" borderId="4" xfId="1" applyNumberFormat="1" applyFont="1" applyBorder="1" applyAlignment="1">
      <alignment horizontal="right"/>
    </xf>
    <xf numFmtId="0" fontId="18" fillId="9" borderId="3" xfId="0" applyFont="1" applyFill="1" applyBorder="1" applyAlignment="1">
      <alignment horizontal="left" vertical="center" wrapText="1"/>
    </xf>
    <xf numFmtId="3" fontId="13" fillId="9" borderId="4" xfId="0" applyNumberFormat="1" applyFont="1" applyFill="1" applyBorder="1" applyAlignment="1">
      <alignment horizontal="right"/>
    </xf>
    <xf numFmtId="3" fontId="16" fillId="2" borderId="4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 wrapText="1"/>
    </xf>
    <xf numFmtId="3" fontId="16" fillId="2" borderId="3" xfId="0" applyNumberFormat="1" applyFont="1" applyFill="1" applyBorder="1" applyAlignment="1">
      <alignment horizontal="right"/>
    </xf>
    <xf numFmtId="0" fontId="18" fillId="9" borderId="3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vertical="center" wrapText="1"/>
    </xf>
    <xf numFmtId="3" fontId="16" fillId="2" borderId="3" xfId="0" applyNumberFormat="1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left" vertical="center" wrapText="1"/>
    </xf>
    <xf numFmtId="0" fontId="17" fillId="0" borderId="3" xfId="0" applyFont="1" applyBorder="1"/>
    <xf numFmtId="164" fontId="13" fillId="2" borderId="6" xfId="2" applyNumberFormat="1" applyFont="1" applyFill="1" applyAlignment="1">
      <alignment horizontal="right"/>
    </xf>
    <xf numFmtId="164" fontId="16" fillId="2" borderId="6" xfId="2" applyNumberFormat="1" applyFont="1" applyFill="1" applyAlignment="1">
      <alignment horizontal="right"/>
    </xf>
    <xf numFmtId="164" fontId="16" fillId="2" borderId="6" xfId="2" applyNumberFormat="1" applyFont="1" applyFill="1" applyAlignment="1" applyProtection="1">
      <alignment horizontal="right" wrapText="1"/>
    </xf>
    <xf numFmtId="164" fontId="16" fillId="2" borderId="4" xfId="0" applyNumberFormat="1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6" borderId="7" xfId="2" applyNumberFormat="1" applyFont="1" applyBorder="1" applyAlignment="1" applyProtection="1">
      <alignment horizontal="left" vertical="center" wrapText="1"/>
    </xf>
    <xf numFmtId="0" fontId="21" fillId="2" borderId="3" xfId="3" quotePrefix="1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3" xfId="0" quotePrefix="1" applyFont="1" applyFill="1" applyBorder="1" applyAlignment="1">
      <alignment horizontal="left" vertical="center"/>
    </xf>
    <xf numFmtId="0" fontId="19" fillId="6" borderId="6" xfId="2" applyFont="1" applyAlignment="1">
      <alignment horizontal="left" vertical="center"/>
    </xf>
    <xf numFmtId="0" fontId="18" fillId="6" borderId="6" xfId="2" applyFont="1" applyAlignment="1">
      <alignment horizontal="left" vertical="center"/>
    </xf>
    <xf numFmtId="0" fontId="22" fillId="6" borderId="6" xfId="2" quotePrefix="1" applyFont="1" applyAlignment="1">
      <alignment horizontal="left" vertical="center"/>
    </xf>
    <xf numFmtId="0" fontId="18" fillId="6" borderId="6" xfId="2" quotePrefix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9" fillId="6" borderId="6" xfId="2" applyNumberFormat="1" applyFont="1" applyAlignment="1" applyProtection="1">
      <alignment horizontal="left" vertical="center" wrapText="1"/>
    </xf>
    <xf numFmtId="0" fontId="19" fillId="6" borderId="7" xfId="2" applyNumberFormat="1" applyFont="1" applyBorder="1" applyAlignment="1" applyProtection="1">
      <alignment horizontal="left" vertical="center"/>
    </xf>
    <xf numFmtId="0" fontId="27" fillId="5" borderId="3" xfId="1" applyNumberFormat="1" applyFont="1" applyBorder="1" applyAlignment="1" applyProtection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9" fillId="6" borderId="3" xfId="2" applyNumberFormat="1" applyFont="1" applyBorder="1" applyAlignment="1" applyProtection="1">
      <alignment horizontal="left" vertical="center" wrapText="1"/>
    </xf>
    <xf numFmtId="0" fontId="19" fillId="7" borderId="3" xfId="2" quotePrefix="1" applyFont="1" applyFill="1" applyBorder="1" applyAlignment="1">
      <alignment horizontal="left" vertical="center"/>
    </xf>
    <xf numFmtId="0" fontId="27" fillId="2" borderId="3" xfId="3" quotePrefix="1" applyFont="1" applyFill="1" applyBorder="1" applyAlignment="1">
      <alignment horizontal="left" vertical="center"/>
    </xf>
    <xf numFmtId="0" fontId="19" fillId="6" borderId="3" xfId="2" applyNumberFormat="1" applyFont="1" applyBorder="1" applyAlignment="1" applyProtection="1">
      <alignment horizontal="left" vertical="center"/>
    </xf>
    <xf numFmtId="0" fontId="28" fillId="7" borderId="3" xfId="3" quotePrefix="1" applyFont="1" applyFill="1" applyBorder="1" applyAlignment="1">
      <alignment horizontal="left" vertical="center"/>
    </xf>
    <xf numFmtId="0" fontId="29" fillId="7" borderId="3" xfId="3" quotePrefix="1" applyFont="1" applyFill="1" applyBorder="1" applyAlignment="1">
      <alignment horizontal="left" vertical="center"/>
    </xf>
    <xf numFmtId="0" fontId="28" fillId="7" borderId="3" xfId="3" quotePrefix="1" applyFont="1" applyFill="1" applyBorder="1" applyAlignment="1">
      <alignment horizontal="left" vertical="center" wrapText="1"/>
    </xf>
    <xf numFmtId="164" fontId="28" fillId="7" borderId="3" xfId="3" applyNumberFormat="1" applyFont="1" applyFill="1" applyBorder="1" applyAlignment="1">
      <alignment horizontal="right"/>
    </xf>
    <xf numFmtId="0" fontId="28" fillId="0" borderId="0" xfId="0" applyFont="1"/>
    <xf numFmtId="0" fontId="14" fillId="6" borderId="7" xfId="2" applyFont="1" applyBorder="1"/>
    <xf numFmtId="0" fontId="14" fillId="0" borderId="3" xfId="0" applyFont="1" applyBorder="1"/>
    <xf numFmtId="164" fontId="13" fillId="2" borderId="3" xfId="0" applyNumberFormat="1" applyFont="1" applyFill="1" applyBorder="1" applyAlignment="1">
      <alignment horizontal="right"/>
    </xf>
    <xf numFmtId="0" fontId="11" fillId="5" borderId="3" xfId="1" applyNumberFormat="1" applyFont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4" fontId="28" fillId="5" borderId="3" xfId="1" applyNumberFormat="1" applyFont="1" applyBorder="1" applyAlignment="1">
      <alignment horizontal="right"/>
    </xf>
    <xf numFmtId="164" fontId="28" fillId="6" borderId="6" xfId="2" applyNumberFormat="1" applyFont="1" applyAlignment="1">
      <alignment horizontal="right"/>
    </xf>
    <xf numFmtId="164" fontId="16" fillId="7" borderId="4" xfId="0" applyNumberFormat="1" applyFont="1" applyFill="1" applyBorder="1" applyAlignment="1">
      <alignment horizontal="right"/>
    </xf>
    <xf numFmtId="164" fontId="16" fillId="7" borderId="4" xfId="0" applyNumberFormat="1" applyFont="1" applyFill="1" applyBorder="1" applyAlignment="1">
      <alignment horizontal="right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vertical="center" wrapText="1"/>
    </xf>
    <xf numFmtId="164" fontId="16" fillId="2" borderId="11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 wrapText="1"/>
    </xf>
    <xf numFmtId="0" fontId="18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2" xfId="0" quotePrefix="1" applyFont="1" applyFill="1" applyBorder="1" applyAlignment="1">
      <alignment horizontal="left" vertical="center" wrapText="1"/>
    </xf>
    <xf numFmtId="164" fontId="16" fillId="2" borderId="13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 wrapText="1"/>
    </xf>
    <xf numFmtId="0" fontId="18" fillId="6" borderId="6" xfId="2" applyFont="1" applyAlignment="1">
      <alignment horizontal="left" vertical="center" wrapText="1"/>
    </xf>
    <xf numFmtId="0" fontId="19" fillId="6" borderId="6" xfId="2" applyFont="1" applyAlignment="1">
      <alignment horizontal="left" vertical="center" wrapText="1"/>
    </xf>
    <xf numFmtId="0" fontId="18" fillId="6" borderId="6" xfId="2" applyFont="1" applyAlignment="1">
      <alignment vertical="center" wrapText="1"/>
    </xf>
    <xf numFmtId="0" fontId="18" fillId="7" borderId="6" xfId="2" applyFont="1" applyFill="1" applyAlignment="1">
      <alignment horizontal="left" vertical="center" wrapText="1"/>
    </xf>
    <xf numFmtId="0" fontId="19" fillId="7" borderId="6" xfId="2" applyFont="1" applyFill="1" applyAlignment="1">
      <alignment horizontal="left" vertical="center" wrapText="1"/>
    </xf>
    <xf numFmtId="0" fontId="18" fillId="7" borderId="6" xfId="2" applyFont="1" applyFill="1" applyAlignment="1">
      <alignment vertical="center" wrapText="1"/>
    </xf>
    <xf numFmtId="0" fontId="18" fillId="7" borderId="6" xfId="0" applyFont="1" applyFill="1" applyBorder="1" applyAlignment="1">
      <alignment horizontal="left" vertical="center" wrapText="1"/>
    </xf>
    <xf numFmtId="164" fontId="18" fillId="6" borderId="6" xfId="2" applyNumberFormat="1" applyFont="1" applyAlignment="1">
      <alignment horizontal="right"/>
    </xf>
    <xf numFmtId="164" fontId="18" fillId="7" borderId="6" xfId="2" applyNumberFormat="1" applyFont="1" applyFill="1" applyAlignment="1">
      <alignment horizontal="right"/>
    </xf>
    <xf numFmtId="0" fontId="28" fillId="5" borderId="3" xfId="1" applyNumberFormat="1" applyFont="1" applyBorder="1" applyAlignment="1" applyProtection="1">
      <alignment horizontal="left" vertical="center" wrapText="1"/>
    </xf>
    <xf numFmtId="0" fontId="5" fillId="6" borderId="6" xfId="2" applyFont="1" applyAlignment="1">
      <alignment horizontal="left" vertical="center" wrapText="1"/>
    </xf>
    <xf numFmtId="164" fontId="5" fillId="6" borderId="7" xfId="2" applyNumberFormat="1" applyFont="1" applyBorder="1" applyAlignment="1">
      <alignment horizontal="right"/>
    </xf>
    <xf numFmtId="0" fontId="31" fillId="2" borderId="4" xfId="0" applyFont="1" applyFill="1" applyBorder="1" applyAlignment="1">
      <alignment horizontal="left" vertical="center" wrapText="1"/>
    </xf>
    <xf numFmtId="164" fontId="31" fillId="2" borderId="3" xfId="0" applyNumberFormat="1" applyFont="1" applyFill="1" applyBorder="1" applyAlignment="1">
      <alignment horizontal="right"/>
    </xf>
    <xf numFmtId="0" fontId="11" fillId="6" borderId="6" xfId="2" applyFont="1"/>
    <xf numFmtId="0" fontId="28" fillId="10" borderId="4" xfId="1" applyNumberFormat="1" applyFont="1" applyFill="1" applyBorder="1" applyAlignment="1" applyProtection="1">
      <alignment horizontal="left" vertical="center" wrapText="1"/>
    </xf>
    <xf numFmtId="164" fontId="28" fillId="10" borderId="4" xfId="1" applyNumberFormat="1" applyFont="1" applyFill="1" applyBorder="1" applyAlignment="1" applyProtection="1">
      <alignment horizontal="right" vertical="center" wrapText="1"/>
    </xf>
    <xf numFmtId="164" fontId="28" fillId="10" borderId="4" xfId="1" applyNumberFormat="1" applyFont="1" applyFill="1" applyBorder="1" applyAlignment="1">
      <alignment horizontal="right"/>
    </xf>
    <xf numFmtId="0" fontId="32" fillId="2" borderId="3" xfId="0" applyFont="1" applyFill="1" applyBorder="1" applyAlignment="1">
      <alignment horizontal="left" vertical="center" wrapText="1"/>
    </xf>
    <xf numFmtId="164" fontId="29" fillId="2" borderId="3" xfId="3" applyNumberFormat="1" applyFont="1" applyFill="1" applyBorder="1" applyAlignment="1">
      <alignment horizontal="right"/>
    </xf>
    <xf numFmtId="0" fontId="29" fillId="2" borderId="3" xfId="3" quotePrefix="1" applyFont="1" applyFill="1" applyBorder="1" applyAlignment="1">
      <alignment horizontal="left" vertical="center"/>
    </xf>
    <xf numFmtId="0" fontId="18" fillId="0" borderId="1" xfId="0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3" borderId="1" xfId="0" quotePrefix="1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28" fillId="6" borderId="6" xfId="2" applyFont="1"/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0" fontId="11" fillId="5" borderId="1" xfId="1" applyNumberFormat="1" applyFont="1" applyBorder="1" applyAlignment="1" applyProtection="1">
      <alignment vertical="center" wrapText="1"/>
    </xf>
    <xf numFmtId="0" fontId="11" fillId="5" borderId="2" xfId="1" applyNumberFormat="1" applyFont="1" applyBorder="1" applyAlignment="1" applyProtection="1">
      <alignment vertical="center" wrapText="1"/>
    </xf>
    <xf numFmtId="0" fontId="11" fillId="5" borderId="4" xfId="1" applyNumberFormat="1" applyFont="1" applyBorder="1" applyAlignment="1" applyProtection="1">
      <alignment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0" fillId="6" borderId="14" xfId="2" applyFont="1" applyBorder="1"/>
    <xf numFmtId="0" fontId="30" fillId="6" borderId="2" xfId="2" applyFont="1" applyBorder="1"/>
    <xf numFmtId="0" fontId="30" fillId="6" borderId="15" xfId="2" applyFont="1" applyBorder="1"/>
    <xf numFmtId="0" fontId="13" fillId="6" borderId="7" xfId="2" applyNumberFormat="1" applyFont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28" fillId="5" borderId="1" xfId="1" applyNumberFormat="1" applyFont="1" applyBorder="1" applyAlignment="1" applyProtection="1">
      <alignment horizontal="left" vertical="center" wrapText="1"/>
    </xf>
    <xf numFmtId="0" fontId="28" fillId="5" borderId="2" xfId="1" applyNumberFormat="1" applyFont="1" applyBorder="1" applyAlignment="1" applyProtection="1">
      <alignment horizontal="left" vertical="center" wrapText="1"/>
    </xf>
    <xf numFmtId="0" fontId="28" fillId="5" borderId="4" xfId="1" applyNumberFormat="1" applyFont="1" applyBorder="1" applyAlignment="1" applyProtection="1">
      <alignment horizontal="left" vertical="center" wrapText="1"/>
    </xf>
    <xf numFmtId="0" fontId="28" fillId="10" borderId="1" xfId="1" applyNumberFormat="1" applyFont="1" applyFill="1" applyBorder="1" applyAlignment="1" applyProtection="1">
      <alignment horizontal="left" vertical="center" wrapText="1"/>
    </xf>
    <xf numFmtId="0" fontId="28" fillId="10" borderId="2" xfId="1" applyNumberFormat="1" applyFont="1" applyFill="1" applyBorder="1" applyAlignment="1" applyProtection="1">
      <alignment horizontal="left" vertical="center" wrapText="1"/>
    </xf>
    <xf numFmtId="0" fontId="28" fillId="10" borderId="4" xfId="1" applyNumberFormat="1" applyFont="1" applyFill="1" applyBorder="1" applyAlignment="1" applyProtection="1">
      <alignment horizontal="left" vertical="center" wrapText="1"/>
    </xf>
    <xf numFmtId="0" fontId="14" fillId="6" borderId="6" xfId="2" applyFont="1"/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2" borderId="8" xfId="2" applyFont="1" applyFill="1" applyBorder="1" applyAlignment="1">
      <alignment horizontal="left"/>
    </xf>
    <xf numFmtId="0" fontId="17" fillId="2" borderId="9" xfId="2" applyFont="1" applyFill="1" applyBorder="1" applyAlignment="1">
      <alignment horizontal="left"/>
    </xf>
    <xf numFmtId="0" fontId="17" fillId="2" borderId="10" xfId="2" applyFont="1" applyFill="1" applyBorder="1" applyAlignment="1">
      <alignment horizontal="left"/>
    </xf>
    <xf numFmtId="0" fontId="14" fillId="6" borderId="7" xfId="2" applyFont="1" applyBorder="1"/>
  </cellXfs>
  <cellStyles count="4">
    <cellStyle name="Bilješka" xfId="2" builtinId="10"/>
    <cellStyle name="Dobro" xfId="1" builtinId="26"/>
    <cellStyle name="Neutralno" xfId="3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workbookViewId="0">
      <selection activeCell="S32" sqref="S32"/>
    </sheetView>
  </sheetViews>
  <sheetFormatPr defaultRowHeight="15" x14ac:dyDescent="0.25"/>
  <cols>
    <col min="1" max="5" width="5.7109375" style="6" customWidth="1"/>
    <col min="6" max="15" width="10.7109375" style="6" customWidth="1"/>
  </cols>
  <sheetData>
    <row r="1" spans="1:15" ht="42" customHeight="1" x14ac:dyDescent="0.25">
      <c r="A1" s="175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0"/>
    </row>
    <row r="2" spans="1:15" ht="18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75" t="s">
        <v>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7"/>
      <c r="M3" s="177"/>
      <c r="N3" s="177"/>
      <c r="O3" s="49"/>
    </row>
    <row r="4" spans="1: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9"/>
      <c r="M4" s="49"/>
      <c r="N4" s="49"/>
      <c r="O4" s="49"/>
    </row>
    <row r="5" spans="1:15" ht="18" customHeight="1" x14ac:dyDescent="0.25">
      <c r="A5" s="175" t="s">
        <v>39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60"/>
    </row>
    <row r="6" spans="1:15" x14ac:dyDescent="0.25">
      <c r="A6" s="61"/>
      <c r="B6" s="62"/>
      <c r="C6" s="62"/>
      <c r="D6" s="62"/>
      <c r="E6" s="63"/>
      <c r="F6" s="64"/>
      <c r="G6" s="64"/>
      <c r="H6" s="64"/>
      <c r="I6" s="64"/>
      <c r="J6" s="64"/>
      <c r="K6" s="64"/>
      <c r="L6" s="64"/>
      <c r="M6" s="64"/>
      <c r="N6" s="65" t="s">
        <v>42</v>
      </c>
      <c r="O6" s="66"/>
    </row>
    <row r="7" spans="1:15" ht="36" x14ac:dyDescent="0.25">
      <c r="A7" s="67"/>
      <c r="B7" s="68"/>
      <c r="C7" s="68"/>
      <c r="D7" s="69"/>
      <c r="E7" s="70"/>
      <c r="F7" s="71" t="s">
        <v>128</v>
      </c>
      <c r="G7" s="71" t="s">
        <v>54</v>
      </c>
      <c r="H7" s="71" t="s">
        <v>129</v>
      </c>
      <c r="I7" s="71" t="s">
        <v>55</v>
      </c>
      <c r="J7" s="71" t="s">
        <v>130</v>
      </c>
      <c r="K7" s="71" t="s">
        <v>57</v>
      </c>
      <c r="L7" s="71" t="s">
        <v>131</v>
      </c>
      <c r="M7" s="71" t="s">
        <v>58</v>
      </c>
      <c r="N7" s="71" t="s">
        <v>132</v>
      </c>
      <c r="O7" s="71" t="s">
        <v>59</v>
      </c>
    </row>
    <row r="8" spans="1:15" x14ac:dyDescent="0.25">
      <c r="A8" s="178" t="s">
        <v>0</v>
      </c>
      <c r="B8" s="179"/>
      <c r="C8" s="179"/>
      <c r="D8" s="179"/>
      <c r="E8" s="180"/>
      <c r="F8" s="72">
        <f>SUM(F9)</f>
        <v>8991909</v>
      </c>
      <c r="G8" s="72">
        <f>SUM(G9)</f>
        <v>67749538.360500008</v>
      </c>
      <c r="H8" s="72">
        <f>SUM(H9)</f>
        <v>9688790</v>
      </c>
      <c r="I8" s="72">
        <f t="shared" ref="I8:O8" si="0">SUM(I9)</f>
        <v>73000186</v>
      </c>
      <c r="J8" s="72">
        <f t="shared" si="0"/>
        <v>10615355</v>
      </c>
      <c r="K8" s="72">
        <f t="shared" si="0"/>
        <v>79981392</v>
      </c>
      <c r="L8" s="72">
        <f t="shared" si="0"/>
        <v>10812312</v>
      </c>
      <c r="M8" s="72">
        <f t="shared" si="0"/>
        <v>81455367</v>
      </c>
      <c r="N8" s="72">
        <f t="shared" si="0"/>
        <v>10866395</v>
      </c>
      <c r="O8" s="72">
        <f t="shared" si="0"/>
        <v>81872853.129999995</v>
      </c>
    </row>
    <row r="9" spans="1:15" x14ac:dyDescent="0.25">
      <c r="A9" s="181" t="s">
        <v>1</v>
      </c>
      <c r="B9" s="174"/>
      <c r="C9" s="174"/>
      <c r="D9" s="174"/>
      <c r="E9" s="182"/>
      <c r="F9" s="73">
        <v>8991909</v>
      </c>
      <c r="G9" s="73">
        <f>F9*7.5345</f>
        <v>67749538.360500008</v>
      </c>
      <c r="H9" s="73">
        <v>9688790</v>
      </c>
      <c r="I9" s="73">
        <v>73000186</v>
      </c>
      <c r="J9" s="73">
        <v>10615355</v>
      </c>
      <c r="K9" s="73">
        <v>79981392</v>
      </c>
      <c r="L9" s="73">
        <v>10812312</v>
      </c>
      <c r="M9" s="73">
        <v>81455367</v>
      </c>
      <c r="N9" s="73">
        <v>10866395</v>
      </c>
      <c r="O9" s="73">
        <v>81872853.129999995</v>
      </c>
    </row>
    <row r="10" spans="1:15" ht="30" customHeight="1" x14ac:dyDescent="0.25">
      <c r="A10" s="173" t="s">
        <v>2</v>
      </c>
      <c r="B10" s="174"/>
      <c r="C10" s="174"/>
      <c r="D10" s="174"/>
      <c r="E10" s="174"/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/>
      <c r="N10" s="73">
        <v>0</v>
      </c>
      <c r="O10" s="73">
        <v>0</v>
      </c>
    </row>
    <row r="11" spans="1:15" x14ac:dyDescent="0.25">
      <c r="A11" s="74" t="s">
        <v>3</v>
      </c>
      <c r="B11" s="75"/>
      <c r="C11" s="75"/>
      <c r="D11" s="75"/>
      <c r="E11" s="75"/>
      <c r="F11" s="72">
        <f>SUM(F12)</f>
        <v>9014927</v>
      </c>
      <c r="G11" s="72">
        <f>SUM(G12)</f>
        <v>67922973</v>
      </c>
      <c r="H11" s="72">
        <f>SUM(H12)</f>
        <v>9665772</v>
      </c>
      <c r="I11" s="72">
        <f>SUM(I12)</f>
        <v>72826751</v>
      </c>
      <c r="J11" s="72">
        <f t="shared" ref="J11:N11" si="1">SUM(J12)</f>
        <v>10614028</v>
      </c>
      <c r="K11" s="72">
        <f>SUM(K12)</f>
        <v>79971394</v>
      </c>
      <c r="L11" s="72">
        <f t="shared" si="1"/>
        <v>10810985</v>
      </c>
      <c r="M11" s="72">
        <f>SUM(M12)</f>
        <v>81445369</v>
      </c>
      <c r="N11" s="72">
        <f t="shared" si="1"/>
        <v>10865068</v>
      </c>
      <c r="O11" s="72">
        <f>SUM(O12)</f>
        <v>81862855</v>
      </c>
    </row>
    <row r="12" spans="1:15" x14ac:dyDescent="0.25">
      <c r="A12" s="173" t="s">
        <v>4</v>
      </c>
      <c r="B12" s="174"/>
      <c r="C12" s="174"/>
      <c r="D12" s="174"/>
      <c r="E12" s="174"/>
      <c r="F12" s="73">
        <v>9014927</v>
      </c>
      <c r="G12" s="73">
        <v>67922973</v>
      </c>
      <c r="H12" s="73">
        <v>9665772</v>
      </c>
      <c r="I12" s="73">
        <v>72826751</v>
      </c>
      <c r="J12" s="73">
        <v>10614028</v>
      </c>
      <c r="K12" s="73">
        <v>79971394</v>
      </c>
      <c r="L12" s="73">
        <v>10810985</v>
      </c>
      <c r="M12" s="73">
        <v>81445369</v>
      </c>
      <c r="N12" s="76">
        <v>10865068</v>
      </c>
      <c r="O12" s="76">
        <v>81862855</v>
      </c>
    </row>
    <row r="13" spans="1:15" ht="30" customHeight="1" x14ac:dyDescent="0.25">
      <c r="A13" s="173" t="s">
        <v>5</v>
      </c>
      <c r="B13" s="174"/>
      <c r="C13" s="174"/>
      <c r="D13" s="174"/>
      <c r="E13" s="174"/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6">
        <v>0</v>
      </c>
      <c r="O13" s="76"/>
    </row>
    <row r="14" spans="1:15" x14ac:dyDescent="0.25">
      <c r="A14" s="185" t="s">
        <v>6</v>
      </c>
      <c r="B14" s="179"/>
      <c r="C14" s="179"/>
      <c r="D14" s="179"/>
      <c r="E14" s="179"/>
      <c r="F14" s="77">
        <f>SUM(F8-F11)</f>
        <v>-23018</v>
      </c>
      <c r="G14" s="77">
        <f>SUM(G8-G11)</f>
        <v>-173434.63949999213</v>
      </c>
      <c r="H14" s="77">
        <f>SUM(H8-H11)</f>
        <v>23018</v>
      </c>
      <c r="I14" s="77">
        <f>SUM(I8-I11)</f>
        <v>173435</v>
      </c>
      <c r="J14" s="77">
        <f t="shared" ref="J14:O14" si="2">SUM(J8-J11)</f>
        <v>1327</v>
      </c>
      <c r="K14" s="77">
        <f t="shared" si="2"/>
        <v>9998</v>
      </c>
      <c r="L14" s="77">
        <f>SUM(L8-L11)</f>
        <v>1327</v>
      </c>
      <c r="M14" s="77">
        <f t="shared" si="2"/>
        <v>9998</v>
      </c>
      <c r="N14" s="77">
        <f t="shared" si="2"/>
        <v>1327</v>
      </c>
      <c r="O14" s="77">
        <f t="shared" si="2"/>
        <v>9998.1299999952316</v>
      </c>
    </row>
    <row r="15" spans="1:15" x14ac:dyDescent="0.25">
      <c r="A15" s="10"/>
      <c r="B15" s="78"/>
      <c r="C15" s="78"/>
      <c r="D15" s="78"/>
      <c r="E15" s="78"/>
      <c r="F15" s="78"/>
      <c r="G15" s="78"/>
      <c r="H15" s="78"/>
      <c r="I15" s="78"/>
      <c r="J15" s="79"/>
      <c r="K15" s="79"/>
      <c r="L15" s="79"/>
      <c r="M15" s="79"/>
      <c r="N15" s="79"/>
      <c r="O15" s="79"/>
    </row>
    <row r="16" spans="1:15" ht="18" customHeight="1" x14ac:dyDescent="0.25">
      <c r="A16" s="175" t="s">
        <v>40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60"/>
    </row>
    <row r="17" spans="1:15" x14ac:dyDescent="0.25">
      <c r="A17" s="10"/>
      <c r="B17" s="78"/>
      <c r="C17" s="78"/>
      <c r="D17" s="78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</row>
    <row r="18" spans="1:15" ht="24" x14ac:dyDescent="0.25">
      <c r="A18" s="67"/>
      <c r="B18" s="68"/>
      <c r="C18" s="68"/>
      <c r="D18" s="69"/>
      <c r="E18" s="70"/>
      <c r="F18" s="71" t="s">
        <v>12</v>
      </c>
      <c r="G18" s="71" t="s">
        <v>54</v>
      </c>
      <c r="H18" s="71" t="s">
        <v>13</v>
      </c>
      <c r="I18" s="71" t="s">
        <v>55</v>
      </c>
      <c r="J18" s="71" t="s">
        <v>56</v>
      </c>
      <c r="K18" s="71" t="s">
        <v>57</v>
      </c>
      <c r="L18" s="71" t="s">
        <v>46</v>
      </c>
      <c r="M18" s="71" t="s">
        <v>58</v>
      </c>
      <c r="N18" s="71" t="s">
        <v>47</v>
      </c>
      <c r="O18" s="71" t="s">
        <v>59</v>
      </c>
    </row>
    <row r="19" spans="1:15" ht="30" customHeight="1" x14ac:dyDescent="0.25">
      <c r="A19" s="181" t="s">
        <v>8</v>
      </c>
      <c r="B19" s="183"/>
      <c r="C19" s="183"/>
      <c r="D19" s="183"/>
      <c r="E19" s="184"/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ht="30" customHeight="1" x14ac:dyDescent="0.25">
      <c r="A20" s="181" t="s">
        <v>9</v>
      </c>
      <c r="B20" s="174"/>
      <c r="C20" s="174"/>
      <c r="D20" s="174"/>
      <c r="E20" s="174"/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x14ac:dyDescent="0.25">
      <c r="A21" s="185" t="s">
        <v>10</v>
      </c>
      <c r="B21" s="179"/>
      <c r="C21" s="179"/>
      <c r="D21" s="179"/>
      <c r="E21" s="179"/>
      <c r="F21" s="72">
        <f>SUM(F19+F20)</f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 x14ac:dyDescent="0.25">
      <c r="A22" s="80"/>
      <c r="B22" s="81"/>
      <c r="C22" s="81"/>
      <c r="D22" s="81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x14ac:dyDescent="0.25">
      <c r="A23" s="80"/>
      <c r="B23" s="81"/>
      <c r="C23" s="81"/>
      <c r="D23" s="81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x14ac:dyDescent="0.25">
      <c r="A24" s="80"/>
      <c r="B24" s="81"/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x14ac:dyDescent="0.25">
      <c r="A25" s="80"/>
      <c r="B25" s="81"/>
      <c r="C25" s="81"/>
      <c r="D25" s="81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x14ac:dyDescent="0.25">
      <c r="A26" s="80"/>
      <c r="B26" s="81"/>
      <c r="C26" s="81"/>
      <c r="D26" s="8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x14ac:dyDescent="0.25">
      <c r="A27" s="80"/>
      <c r="B27" s="81"/>
      <c r="C27" s="81"/>
      <c r="D27" s="81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x14ac:dyDescent="0.25">
      <c r="A28" s="83"/>
      <c r="B28" s="78"/>
      <c r="C28" s="78"/>
      <c r="D28" s="78"/>
      <c r="E28" s="78"/>
      <c r="F28" s="78"/>
      <c r="G28" s="78"/>
      <c r="H28" s="78"/>
      <c r="I28" s="78"/>
      <c r="J28" s="79"/>
      <c r="K28" s="79"/>
      <c r="L28" s="79"/>
      <c r="M28" s="79"/>
      <c r="N28" s="79"/>
      <c r="O28" s="79"/>
    </row>
    <row r="29" spans="1:15" ht="18" customHeight="1" x14ac:dyDescent="0.25">
      <c r="A29" s="175" t="s">
        <v>52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60"/>
    </row>
    <row r="30" spans="1:15" x14ac:dyDescent="0.25">
      <c r="A30" s="83"/>
      <c r="B30" s="78"/>
      <c r="C30" s="78"/>
      <c r="D30" s="78"/>
      <c r="E30" s="78"/>
      <c r="F30" s="78"/>
      <c r="G30" s="78"/>
      <c r="H30" s="78"/>
      <c r="I30" s="78"/>
      <c r="J30" s="79"/>
      <c r="K30" s="79"/>
      <c r="L30" s="79"/>
      <c r="M30" s="79"/>
      <c r="N30" s="79"/>
      <c r="O30" s="79"/>
    </row>
    <row r="31" spans="1:15" ht="24" x14ac:dyDescent="0.25">
      <c r="A31" s="67"/>
      <c r="B31" s="68"/>
      <c r="C31" s="68"/>
      <c r="D31" s="69"/>
      <c r="E31" s="70"/>
      <c r="F31" s="71" t="s">
        <v>12</v>
      </c>
      <c r="G31" s="71" t="s">
        <v>54</v>
      </c>
      <c r="H31" s="71" t="s">
        <v>13</v>
      </c>
      <c r="I31" s="71" t="s">
        <v>55</v>
      </c>
      <c r="J31" s="71" t="s">
        <v>45</v>
      </c>
      <c r="K31" s="71" t="s">
        <v>57</v>
      </c>
      <c r="L31" s="71" t="s">
        <v>46</v>
      </c>
      <c r="M31" s="71" t="s">
        <v>121</v>
      </c>
      <c r="N31" s="71" t="s">
        <v>47</v>
      </c>
      <c r="O31" s="71" t="s">
        <v>120</v>
      </c>
    </row>
    <row r="32" spans="1:15" ht="45" customHeight="1" x14ac:dyDescent="0.25">
      <c r="A32" s="188" t="s">
        <v>41</v>
      </c>
      <c r="B32" s="189"/>
      <c r="C32" s="189"/>
      <c r="D32" s="189"/>
      <c r="E32" s="190"/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f>L32*7.5345</f>
        <v>0</v>
      </c>
      <c r="N32" s="84">
        <v>0</v>
      </c>
      <c r="O32" s="84">
        <v>0</v>
      </c>
    </row>
    <row r="33" spans="1:15" ht="45" customHeight="1" x14ac:dyDescent="0.25">
      <c r="A33" s="191" t="s">
        <v>7</v>
      </c>
      <c r="B33" s="192"/>
      <c r="C33" s="192"/>
      <c r="D33" s="192"/>
      <c r="E33" s="193"/>
      <c r="F33" s="85">
        <v>-23018</v>
      </c>
      <c r="G33" s="85">
        <v>-173435</v>
      </c>
      <c r="H33" s="86">
        <v>-21691</v>
      </c>
      <c r="I33" s="86">
        <v>-163437</v>
      </c>
      <c r="J33" s="86">
        <v>1327</v>
      </c>
      <c r="K33" s="86">
        <v>9998</v>
      </c>
      <c r="L33" s="86">
        <v>1327</v>
      </c>
      <c r="M33" s="86">
        <v>9998</v>
      </c>
      <c r="N33" s="86">
        <v>1327</v>
      </c>
      <c r="O33" s="86">
        <v>9998</v>
      </c>
    </row>
    <row r="34" spans="1:1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30" customHeight="1" x14ac:dyDescent="0.25">
      <c r="A36" s="173" t="s">
        <v>11</v>
      </c>
      <c r="B36" s="174"/>
      <c r="C36" s="174"/>
      <c r="D36" s="174"/>
      <c r="E36" s="174"/>
      <c r="F36" s="87">
        <f>SUM(F32+F33)</f>
        <v>-23018</v>
      </c>
      <c r="G36" s="87">
        <f t="shared" ref="G36:O36" si="3">SUM(G32+G33)</f>
        <v>-173435</v>
      </c>
      <c r="H36" s="87">
        <f>SUM(H14+H33)</f>
        <v>1327</v>
      </c>
      <c r="I36" s="87">
        <f>SUM(I14+I33)</f>
        <v>9998</v>
      </c>
      <c r="J36" s="87">
        <f t="shared" si="3"/>
        <v>1327</v>
      </c>
      <c r="K36" s="87">
        <f t="shared" si="3"/>
        <v>9998</v>
      </c>
      <c r="L36" s="87">
        <f t="shared" si="3"/>
        <v>1327</v>
      </c>
      <c r="M36" s="87">
        <f t="shared" si="3"/>
        <v>9998</v>
      </c>
      <c r="N36" s="87">
        <f t="shared" si="3"/>
        <v>1327</v>
      </c>
      <c r="O36" s="87">
        <f t="shared" si="3"/>
        <v>9998</v>
      </c>
    </row>
    <row r="37" spans="1:15" ht="11.25" customHeight="1" x14ac:dyDescent="0.25">
      <c r="A37" s="88"/>
      <c r="B37" s="89"/>
      <c r="C37" s="89"/>
      <c r="D37" s="89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45" customHeight="1" x14ac:dyDescent="0.25">
      <c r="A38" s="186" t="s">
        <v>122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91"/>
    </row>
    <row r="39" spans="1:15" ht="8.2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30" customHeight="1" x14ac:dyDescent="0.25">
      <c r="A40" s="186" t="s">
        <v>43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91"/>
    </row>
    <row r="41" spans="1:15" ht="45" customHeight="1" x14ac:dyDescent="0.25">
      <c r="A41" s="186" t="s">
        <v>44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91"/>
    </row>
  </sheetData>
  <sheetProtection algorithmName="SHA-512" hashValue="UW81b03IQYXK1oOXABnz8o9hSSa8G3/rcm7NAjHXz2ZiGqkkfMzuGGb+/p3UCkUnxBVE/eSMVwsIqjj4y+VrUg==" saltValue="QXZqZtonxgTVhYwqQ8QdQg==" spinCount="100000" sheet="1" formatCells="0" formatColumns="0" formatRows="0" insertColumns="0" insertRows="0" insertHyperlinks="0" deleteColumns="0" deleteRows="0" sort="0" autoFilter="0" pivotTables="0"/>
  <mergeCells count="20">
    <mergeCell ref="A41:N41"/>
    <mergeCell ref="A29:N29"/>
    <mergeCell ref="A38:N38"/>
    <mergeCell ref="A36:E36"/>
    <mergeCell ref="A40:N40"/>
    <mergeCell ref="A32:E32"/>
    <mergeCell ref="A33:E33"/>
    <mergeCell ref="A19:E19"/>
    <mergeCell ref="A20:E20"/>
    <mergeCell ref="A21:E21"/>
    <mergeCell ref="A13:E13"/>
    <mergeCell ref="A14:E14"/>
    <mergeCell ref="A12:E12"/>
    <mergeCell ref="A5:N5"/>
    <mergeCell ref="A16:N16"/>
    <mergeCell ref="A1:N1"/>
    <mergeCell ref="A3:N3"/>
    <mergeCell ref="A8:E8"/>
    <mergeCell ref="A9:E9"/>
    <mergeCell ref="A10:E10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Q63" sqref="Q63"/>
    </sheetView>
  </sheetViews>
  <sheetFormatPr defaultRowHeight="15" x14ac:dyDescent="0.25"/>
  <cols>
    <col min="1" max="1" width="7.7109375" style="8" customWidth="1"/>
    <col min="2" max="2" width="8.7109375" style="8" customWidth="1"/>
    <col min="3" max="3" width="6" style="8" bestFit="1" customWidth="1"/>
    <col min="4" max="4" width="25.28515625" style="8" customWidth="1"/>
    <col min="5" max="9" width="15.7109375" style="8" customWidth="1"/>
  </cols>
  <sheetData>
    <row r="1" spans="1:9" ht="42" customHeight="1" x14ac:dyDescent="0.25">
      <c r="A1" s="194" t="s">
        <v>85</v>
      </c>
      <c r="B1" s="194"/>
      <c r="C1" s="194"/>
      <c r="D1" s="194"/>
      <c r="E1" s="194"/>
      <c r="F1" s="194"/>
      <c r="G1" s="194"/>
      <c r="H1" s="194"/>
      <c r="I1" s="194"/>
    </row>
    <row r="2" spans="1:9" ht="18" customHeight="1" x14ac:dyDescent="0.25">
      <c r="A2" s="7"/>
      <c r="B2" s="119"/>
      <c r="C2" s="7"/>
      <c r="D2" s="7"/>
      <c r="E2" s="7"/>
      <c r="F2" s="7"/>
      <c r="G2" s="7"/>
      <c r="H2" s="7"/>
      <c r="I2" s="7"/>
    </row>
    <row r="3" spans="1:9" x14ac:dyDescent="0.25">
      <c r="A3" s="194" t="s">
        <v>31</v>
      </c>
      <c r="B3" s="194"/>
      <c r="C3" s="194"/>
      <c r="D3" s="194"/>
      <c r="E3" s="194"/>
      <c r="F3" s="194"/>
      <c r="G3" s="194"/>
      <c r="H3" s="196"/>
      <c r="I3" s="196"/>
    </row>
    <row r="4" spans="1:9" x14ac:dyDescent="0.25">
      <c r="A4" s="7"/>
      <c r="B4" s="119"/>
      <c r="C4" s="7"/>
      <c r="D4" s="7"/>
      <c r="E4" s="7"/>
      <c r="F4" s="7"/>
      <c r="G4" s="7"/>
      <c r="H4" s="2"/>
      <c r="I4" s="2"/>
    </row>
    <row r="5" spans="1:9" ht="18" customHeight="1" x14ac:dyDescent="0.25">
      <c r="A5" s="194" t="s">
        <v>15</v>
      </c>
      <c r="B5" s="197"/>
      <c r="C5" s="197"/>
      <c r="D5" s="197"/>
      <c r="E5" s="197"/>
      <c r="F5" s="197"/>
      <c r="G5" s="197"/>
      <c r="H5" s="197"/>
      <c r="I5" s="197"/>
    </row>
    <row r="6" spans="1:9" x14ac:dyDescent="0.25">
      <c r="A6" s="7"/>
      <c r="B6" s="119"/>
      <c r="C6" s="7"/>
      <c r="D6" s="7"/>
      <c r="E6" s="7"/>
      <c r="F6" s="7"/>
      <c r="G6" s="7"/>
      <c r="H6" s="2"/>
      <c r="I6" s="2"/>
    </row>
    <row r="7" spans="1:9" x14ac:dyDescent="0.25">
      <c r="A7" s="194" t="s">
        <v>1</v>
      </c>
      <c r="B7" s="195"/>
      <c r="C7" s="195"/>
      <c r="D7" s="195"/>
      <c r="E7" s="195"/>
      <c r="F7" s="195"/>
      <c r="G7" s="195"/>
      <c r="H7" s="195"/>
      <c r="I7" s="195"/>
    </row>
    <row r="8" spans="1:9" x14ac:dyDescent="0.25">
      <c r="A8" s="7"/>
      <c r="B8" s="119"/>
      <c r="C8" s="7"/>
      <c r="D8" s="7"/>
      <c r="E8" s="7"/>
      <c r="F8" s="7"/>
      <c r="G8" s="7"/>
      <c r="H8" s="2"/>
      <c r="I8" s="2"/>
    </row>
    <row r="9" spans="1:9" s="15" customFormat="1" ht="24" x14ac:dyDescent="0.2">
      <c r="A9" s="16" t="s">
        <v>16</v>
      </c>
      <c r="B9" s="120" t="s">
        <v>17</v>
      </c>
      <c r="C9" s="17" t="s">
        <v>18</v>
      </c>
      <c r="D9" s="17" t="s">
        <v>14</v>
      </c>
      <c r="E9" s="17" t="s">
        <v>12</v>
      </c>
      <c r="F9" s="16" t="s">
        <v>13</v>
      </c>
      <c r="G9" s="16" t="s">
        <v>45</v>
      </c>
      <c r="H9" s="16" t="s">
        <v>46</v>
      </c>
      <c r="I9" s="16" t="s">
        <v>47</v>
      </c>
    </row>
    <row r="10" spans="1:9" s="9" customFormat="1" ht="15.75" customHeight="1" x14ac:dyDescent="0.2">
      <c r="A10" s="18">
        <v>6</v>
      </c>
      <c r="B10" s="121"/>
      <c r="C10" s="18"/>
      <c r="D10" s="18" t="s">
        <v>1</v>
      </c>
      <c r="E10" s="13">
        <f>SUM(E11+E13+E16+E19+E30+E32)</f>
        <v>8248533</v>
      </c>
      <c r="F10" s="13">
        <f>SUM(F11+F13+F16+F19+F30+F32)</f>
        <v>9562809</v>
      </c>
      <c r="G10" s="13">
        <f>SUM(G11+G13+G16+G19+G30+G32)</f>
        <v>10613365</v>
      </c>
      <c r="H10" s="13">
        <f>SUM(H11+H13+H16+H19+H30+H32)</f>
        <v>10810322</v>
      </c>
      <c r="I10" s="13">
        <f>SUM(I11+I13+I16+I19+I30+I32)</f>
        <v>10864405</v>
      </c>
    </row>
    <row r="11" spans="1:9" s="9" customFormat="1" ht="30" customHeight="1" x14ac:dyDescent="0.2">
      <c r="A11" s="19"/>
      <c r="B11" s="42"/>
      <c r="C11" s="20" t="s">
        <v>70</v>
      </c>
      <c r="D11" s="19" t="s">
        <v>76</v>
      </c>
      <c r="E11" s="21">
        <f>SUM(E12)</f>
        <v>5572314</v>
      </c>
      <c r="F11" s="21">
        <f t="shared" ref="F11:I11" si="0">SUM(F12)</f>
        <v>6527679</v>
      </c>
      <c r="G11" s="21">
        <f t="shared" si="0"/>
        <v>7849133</v>
      </c>
      <c r="H11" s="21">
        <f t="shared" si="0"/>
        <v>8045134</v>
      </c>
      <c r="I11" s="21">
        <f t="shared" si="0"/>
        <v>8098224</v>
      </c>
    </row>
    <row r="12" spans="1:9" s="15" customFormat="1" ht="36" x14ac:dyDescent="0.2">
      <c r="A12" s="22"/>
      <c r="B12" s="23">
        <v>67</v>
      </c>
      <c r="C12" s="23"/>
      <c r="D12" s="23" t="s">
        <v>50</v>
      </c>
      <c r="E12" s="24">
        <v>5572314</v>
      </c>
      <c r="F12" s="25">
        <v>6527679</v>
      </c>
      <c r="G12" s="25">
        <v>7849133</v>
      </c>
      <c r="H12" s="25">
        <v>8045134</v>
      </c>
      <c r="I12" s="25">
        <v>8098224</v>
      </c>
    </row>
    <row r="13" spans="1:9" s="9" customFormat="1" ht="12" x14ac:dyDescent="0.2">
      <c r="A13" s="19"/>
      <c r="B13" s="42"/>
      <c r="C13" s="20" t="s">
        <v>71</v>
      </c>
      <c r="D13" s="19" t="s">
        <v>75</v>
      </c>
      <c r="E13" s="21">
        <f>SUM(E14+E15)</f>
        <v>133</v>
      </c>
      <c r="F13" s="21">
        <f t="shared" ref="F13:I13" si="1">SUM(F14+F15)</f>
        <v>690</v>
      </c>
      <c r="G13" s="21">
        <f t="shared" si="1"/>
        <v>797</v>
      </c>
      <c r="H13" s="21">
        <f t="shared" si="1"/>
        <v>797</v>
      </c>
      <c r="I13" s="21">
        <f t="shared" si="1"/>
        <v>797</v>
      </c>
    </row>
    <row r="14" spans="1:9" s="15" customFormat="1" ht="12" x14ac:dyDescent="0.2">
      <c r="A14" s="22"/>
      <c r="B14" s="23">
        <v>64</v>
      </c>
      <c r="C14" s="23"/>
      <c r="D14" s="26" t="s">
        <v>60</v>
      </c>
      <c r="E14" s="24">
        <v>133</v>
      </c>
      <c r="F14" s="25">
        <v>664</v>
      </c>
      <c r="G14" s="25">
        <v>133</v>
      </c>
      <c r="H14" s="25">
        <v>133</v>
      </c>
      <c r="I14" s="25">
        <v>133</v>
      </c>
    </row>
    <row r="15" spans="1:9" s="15" customFormat="1" ht="48" x14ac:dyDescent="0.2">
      <c r="A15" s="22"/>
      <c r="B15" s="23">
        <v>66</v>
      </c>
      <c r="C15" s="23"/>
      <c r="D15" s="27" t="s">
        <v>62</v>
      </c>
      <c r="E15" s="24">
        <v>0</v>
      </c>
      <c r="F15" s="25">
        <v>26</v>
      </c>
      <c r="G15" s="25">
        <v>664</v>
      </c>
      <c r="H15" s="25">
        <v>664</v>
      </c>
      <c r="I15" s="25">
        <v>664</v>
      </c>
    </row>
    <row r="16" spans="1:9" s="9" customFormat="1" ht="24" x14ac:dyDescent="0.2">
      <c r="A16" s="19"/>
      <c r="B16" s="42"/>
      <c r="C16" s="20" t="s">
        <v>72</v>
      </c>
      <c r="D16" s="19" t="s">
        <v>74</v>
      </c>
      <c r="E16" s="21">
        <f>SUM(E17+E18)</f>
        <v>2336570</v>
      </c>
      <c r="F16" s="21">
        <f t="shared" ref="F16" si="2">SUM(F17+F18)</f>
        <v>2666401</v>
      </c>
      <c r="G16" s="21">
        <f>SUM(G17:G18)</f>
        <v>2653129</v>
      </c>
      <c r="H16" s="21">
        <f>SUM(H17:H18)</f>
        <v>2653129</v>
      </c>
      <c r="I16" s="21">
        <f>SUM(I17:I18)</f>
        <v>2653129</v>
      </c>
    </row>
    <row r="17" spans="1:9" s="15" customFormat="1" ht="48" x14ac:dyDescent="0.2">
      <c r="A17" s="22"/>
      <c r="B17" s="23">
        <v>65</v>
      </c>
      <c r="C17" s="23"/>
      <c r="D17" s="27" t="s">
        <v>61</v>
      </c>
      <c r="E17" s="24">
        <v>2329997</v>
      </c>
      <c r="F17" s="25">
        <v>2654456</v>
      </c>
      <c r="G17" s="25">
        <v>2651802</v>
      </c>
      <c r="H17" s="25">
        <v>2651802</v>
      </c>
      <c r="I17" s="25">
        <v>2651802</v>
      </c>
    </row>
    <row r="18" spans="1:9" s="15" customFormat="1" ht="24" x14ac:dyDescent="0.2">
      <c r="A18" s="22"/>
      <c r="B18" s="23">
        <v>68</v>
      </c>
      <c r="C18" s="23"/>
      <c r="D18" s="27" t="s">
        <v>63</v>
      </c>
      <c r="E18" s="24">
        <v>6573</v>
      </c>
      <c r="F18" s="25">
        <v>11945</v>
      </c>
      <c r="G18" s="25">
        <v>1327</v>
      </c>
      <c r="H18" s="25">
        <v>1327</v>
      </c>
      <c r="I18" s="25">
        <v>1327</v>
      </c>
    </row>
    <row r="19" spans="1:9" s="9" customFormat="1" ht="12" x14ac:dyDescent="0.2">
      <c r="A19" s="19"/>
      <c r="B19" s="42"/>
      <c r="C19" s="19">
        <v>52</v>
      </c>
      <c r="D19" s="19" t="s">
        <v>73</v>
      </c>
      <c r="E19" s="21">
        <f>SUM(E20+E22+E24+E26+E28)</f>
        <v>336700</v>
      </c>
      <c r="F19" s="21">
        <f>SUM(F20+F22+F24+F26+F28)</f>
        <v>363924</v>
      </c>
      <c r="G19" s="21">
        <f t="shared" ref="G19:I19" si="3">SUM(G20+G22+G24+G26+G28)</f>
        <v>107651</v>
      </c>
      <c r="H19" s="21">
        <f t="shared" si="3"/>
        <v>108607</v>
      </c>
      <c r="I19" s="21">
        <f t="shared" si="3"/>
        <v>109600</v>
      </c>
    </row>
    <row r="20" spans="1:9" s="9" customFormat="1" ht="12" x14ac:dyDescent="0.2">
      <c r="A20" s="22"/>
      <c r="B20" s="23"/>
      <c r="C20" s="28"/>
      <c r="D20" s="22" t="s">
        <v>68</v>
      </c>
      <c r="E20" s="29">
        <f>SUM(E21)</f>
        <v>47207</v>
      </c>
      <c r="F20" s="29">
        <f t="shared" ref="F20:I20" si="4">SUM(F21)</f>
        <v>46453</v>
      </c>
      <c r="G20" s="29">
        <f t="shared" si="4"/>
        <v>46453</v>
      </c>
      <c r="H20" s="29">
        <f t="shared" si="4"/>
        <v>46453</v>
      </c>
      <c r="I20" s="29">
        <f t="shared" si="4"/>
        <v>46453</v>
      </c>
    </row>
    <row r="21" spans="1:9" s="15" customFormat="1" ht="36" x14ac:dyDescent="0.2">
      <c r="A21" s="22"/>
      <c r="B21" s="23">
        <v>63</v>
      </c>
      <c r="C21" s="23"/>
      <c r="D21" s="23" t="s">
        <v>49</v>
      </c>
      <c r="E21" s="24">
        <v>47207</v>
      </c>
      <c r="F21" s="25">
        <v>46453</v>
      </c>
      <c r="G21" s="25">
        <v>46453</v>
      </c>
      <c r="H21" s="25">
        <v>46453</v>
      </c>
      <c r="I21" s="25">
        <v>46453</v>
      </c>
    </row>
    <row r="22" spans="1:9" s="9" customFormat="1" ht="12" x14ac:dyDescent="0.2">
      <c r="A22" s="22"/>
      <c r="B22" s="23"/>
      <c r="C22" s="28"/>
      <c r="D22" s="22" t="s">
        <v>69</v>
      </c>
      <c r="E22" s="29">
        <f>SUM(E23)</f>
        <v>821</v>
      </c>
      <c r="F22" s="29">
        <f t="shared" ref="F22:I22" si="5">SUM(F23)</f>
        <v>1327</v>
      </c>
      <c r="G22" s="29">
        <f t="shared" si="5"/>
        <v>1327</v>
      </c>
      <c r="H22" s="29">
        <f t="shared" si="5"/>
        <v>1327</v>
      </c>
      <c r="I22" s="29">
        <f t="shared" si="5"/>
        <v>1327</v>
      </c>
    </row>
    <row r="23" spans="1:9" s="15" customFormat="1" ht="36" x14ac:dyDescent="0.2">
      <c r="A23" s="22"/>
      <c r="B23" s="23">
        <v>63</v>
      </c>
      <c r="C23" s="23"/>
      <c r="D23" s="23" t="s">
        <v>49</v>
      </c>
      <c r="E23" s="24">
        <v>821</v>
      </c>
      <c r="F23" s="25">
        <v>1327</v>
      </c>
      <c r="G23" s="25">
        <v>1327</v>
      </c>
      <c r="H23" s="25">
        <v>1327</v>
      </c>
      <c r="I23" s="25">
        <v>1327</v>
      </c>
    </row>
    <row r="24" spans="1:9" s="30" customFormat="1" ht="24" x14ac:dyDescent="0.2">
      <c r="A24" s="22"/>
      <c r="B24" s="23"/>
      <c r="C24" s="22"/>
      <c r="D24" s="22" t="s">
        <v>65</v>
      </c>
      <c r="E24" s="29">
        <f>SUM(E25)</f>
        <v>0</v>
      </c>
      <c r="F24" s="29">
        <f>SUM(F25)</f>
        <v>1141</v>
      </c>
      <c r="G24" s="29">
        <f t="shared" ref="G24:I24" si="6">SUM(G25)</f>
        <v>146</v>
      </c>
      <c r="H24" s="29">
        <f t="shared" si="6"/>
        <v>146</v>
      </c>
      <c r="I24" s="29">
        <f t="shared" si="6"/>
        <v>146</v>
      </c>
    </row>
    <row r="25" spans="1:9" s="15" customFormat="1" ht="36" x14ac:dyDescent="0.2">
      <c r="A25" s="22"/>
      <c r="B25" s="23">
        <v>63</v>
      </c>
      <c r="C25" s="23"/>
      <c r="D25" s="23" t="s">
        <v>49</v>
      </c>
      <c r="E25" s="24">
        <v>0</v>
      </c>
      <c r="F25" s="25">
        <v>1141</v>
      </c>
      <c r="G25" s="25">
        <v>146</v>
      </c>
      <c r="H25" s="25">
        <v>146</v>
      </c>
      <c r="I25" s="25">
        <v>146</v>
      </c>
    </row>
    <row r="26" spans="1:9" s="9" customFormat="1" ht="12" x14ac:dyDescent="0.2">
      <c r="A26" s="22"/>
      <c r="B26" s="23"/>
      <c r="C26" s="22"/>
      <c r="D26" s="22" t="s">
        <v>66</v>
      </c>
      <c r="E26" s="29">
        <f>SUM(E27)</f>
        <v>272461</v>
      </c>
      <c r="F26" s="29">
        <f t="shared" ref="F26:I26" si="7">SUM(F27)</f>
        <v>299076</v>
      </c>
      <c r="G26" s="29">
        <f t="shared" si="7"/>
        <v>35835</v>
      </c>
      <c r="H26" s="29">
        <f t="shared" si="7"/>
        <v>35835</v>
      </c>
      <c r="I26" s="29">
        <f t="shared" si="7"/>
        <v>35835</v>
      </c>
    </row>
    <row r="27" spans="1:9" s="15" customFormat="1" ht="36" x14ac:dyDescent="0.2">
      <c r="A27" s="22"/>
      <c r="B27" s="23">
        <v>63</v>
      </c>
      <c r="C27" s="23"/>
      <c r="D27" s="23" t="s">
        <v>49</v>
      </c>
      <c r="E27" s="24">
        <v>272461</v>
      </c>
      <c r="F27" s="25">
        <v>299076</v>
      </c>
      <c r="G27" s="25">
        <v>35835</v>
      </c>
      <c r="H27" s="25">
        <v>35835</v>
      </c>
      <c r="I27" s="25">
        <v>35835</v>
      </c>
    </row>
    <row r="28" spans="1:9" s="9" customFormat="1" ht="12" x14ac:dyDescent="0.2">
      <c r="A28" s="22"/>
      <c r="B28" s="23"/>
      <c r="C28" s="22"/>
      <c r="D28" s="22" t="s">
        <v>67</v>
      </c>
      <c r="E28" s="29">
        <f>SUM(E29)</f>
        <v>16211</v>
      </c>
      <c r="F28" s="29">
        <f t="shared" ref="F28:I28" si="8">SUM(F29)</f>
        <v>15927</v>
      </c>
      <c r="G28" s="29">
        <f t="shared" si="8"/>
        <v>23890</v>
      </c>
      <c r="H28" s="29">
        <f t="shared" si="8"/>
        <v>24846</v>
      </c>
      <c r="I28" s="29">
        <f t="shared" si="8"/>
        <v>25839</v>
      </c>
    </row>
    <row r="29" spans="1:9" s="15" customFormat="1" ht="36" x14ac:dyDescent="0.2">
      <c r="A29" s="22"/>
      <c r="B29" s="23">
        <v>63</v>
      </c>
      <c r="C29" s="23"/>
      <c r="D29" s="23" t="s">
        <v>49</v>
      </c>
      <c r="E29" s="24">
        <v>16211</v>
      </c>
      <c r="F29" s="25">
        <v>15927</v>
      </c>
      <c r="G29" s="25">
        <v>23890</v>
      </c>
      <c r="H29" s="25">
        <v>24846</v>
      </c>
      <c r="I29" s="25">
        <v>25839</v>
      </c>
    </row>
    <row r="30" spans="1:9" s="9" customFormat="1" ht="12" x14ac:dyDescent="0.2">
      <c r="A30" s="31"/>
      <c r="B30" s="114"/>
      <c r="C30" s="31">
        <v>61</v>
      </c>
      <c r="D30" s="31" t="s">
        <v>77</v>
      </c>
      <c r="E30" s="21">
        <f>SUM(E31)</f>
        <v>2003</v>
      </c>
      <c r="F30" s="21">
        <f t="shared" ref="F30:I30" si="9">SUM(F31)</f>
        <v>3451</v>
      </c>
      <c r="G30" s="21">
        <f t="shared" si="9"/>
        <v>1991</v>
      </c>
      <c r="H30" s="21">
        <f t="shared" si="9"/>
        <v>1991</v>
      </c>
      <c r="I30" s="21">
        <f t="shared" si="9"/>
        <v>1991</v>
      </c>
    </row>
    <row r="31" spans="1:9" s="15" customFormat="1" ht="50.1" customHeight="1" x14ac:dyDescent="0.2">
      <c r="A31" s="26"/>
      <c r="B31" s="26">
        <v>66</v>
      </c>
      <c r="C31" s="32"/>
      <c r="D31" s="27" t="s">
        <v>62</v>
      </c>
      <c r="E31" s="24">
        <v>2003</v>
      </c>
      <c r="F31" s="25">
        <v>3451</v>
      </c>
      <c r="G31" s="25">
        <v>1991</v>
      </c>
      <c r="H31" s="25">
        <v>1991</v>
      </c>
      <c r="I31" s="25">
        <v>1991</v>
      </c>
    </row>
    <row r="32" spans="1:9" s="15" customFormat="1" ht="54.95" customHeight="1" x14ac:dyDescent="0.2">
      <c r="A32" s="31"/>
      <c r="B32" s="114"/>
      <c r="C32" s="31">
        <v>71</v>
      </c>
      <c r="D32" s="33" t="s">
        <v>79</v>
      </c>
      <c r="E32" s="34">
        <f>SUM(E33)</f>
        <v>813</v>
      </c>
      <c r="F32" s="34">
        <f t="shared" ref="F32:I32" si="10">SUM(F33)</f>
        <v>664</v>
      </c>
      <c r="G32" s="34">
        <f t="shared" si="10"/>
        <v>664</v>
      </c>
      <c r="H32" s="34">
        <f t="shared" si="10"/>
        <v>664</v>
      </c>
      <c r="I32" s="34">
        <f t="shared" si="10"/>
        <v>664</v>
      </c>
    </row>
    <row r="33" spans="1:9" s="15" customFormat="1" ht="54.95" customHeight="1" x14ac:dyDescent="0.2">
      <c r="A33" s="26"/>
      <c r="B33" s="26">
        <v>65</v>
      </c>
      <c r="C33" s="32"/>
      <c r="D33" s="27" t="s">
        <v>61</v>
      </c>
      <c r="E33" s="25">
        <v>813</v>
      </c>
      <c r="F33" s="25">
        <v>664</v>
      </c>
      <c r="G33" s="25">
        <v>664</v>
      </c>
      <c r="H33" s="25">
        <v>664</v>
      </c>
      <c r="I33" s="25">
        <v>664</v>
      </c>
    </row>
    <row r="34" spans="1:9" s="9" customFormat="1" ht="24" x14ac:dyDescent="0.2">
      <c r="A34" s="35">
        <v>7</v>
      </c>
      <c r="B34" s="122"/>
      <c r="C34" s="36"/>
      <c r="D34" s="37" t="s">
        <v>80</v>
      </c>
      <c r="E34" s="11">
        <f>SUM(E35+E37)</f>
        <v>455506</v>
      </c>
      <c r="F34" s="11">
        <f t="shared" ref="F34:I34" si="11">SUM(F35+F37)</f>
        <v>120114</v>
      </c>
      <c r="G34" s="11">
        <f t="shared" si="11"/>
        <v>663</v>
      </c>
      <c r="H34" s="11">
        <f t="shared" si="11"/>
        <v>663</v>
      </c>
      <c r="I34" s="11">
        <f t="shared" si="11"/>
        <v>663</v>
      </c>
    </row>
    <row r="35" spans="1:9" s="9" customFormat="1" ht="12" x14ac:dyDescent="0.2">
      <c r="A35" s="38"/>
      <c r="B35" s="113"/>
      <c r="C35" s="38">
        <v>31</v>
      </c>
      <c r="D35" s="39" t="s">
        <v>75</v>
      </c>
      <c r="E35" s="21">
        <f>SUM(E36)</f>
        <v>455239</v>
      </c>
      <c r="F35" s="21">
        <f t="shared" ref="F35:I35" si="12">SUM(F36)</f>
        <v>119451</v>
      </c>
      <c r="G35" s="21">
        <f t="shared" si="12"/>
        <v>0</v>
      </c>
      <c r="H35" s="21">
        <f t="shared" si="12"/>
        <v>0</v>
      </c>
      <c r="I35" s="21">
        <f t="shared" si="12"/>
        <v>0</v>
      </c>
    </row>
    <row r="36" spans="1:9" s="15" customFormat="1" ht="36" x14ac:dyDescent="0.2">
      <c r="A36" s="23"/>
      <c r="B36" s="23">
        <v>72</v>
      </c>
      <c r="C36" s="23"/>
      <c r="D36" s="40" t="s">
        <v>48</v>
      </c>
      <c r="E36" s="24">
        <v>455239</v>
      </c>
      <c r="F36" s="25">
        <v>119451</v>
      </c>
      <c r="G36" s="25">
        <v>0</v>
      </c>
      <c r="H36" s="25">
        <v>0</v>
      </c>
      <c r="I36" s="41">
        <v>0</v>
      </c>
    </row>
    <row r="37" spans="1:9" s="15" customFormat="1" ht="48" x14ac:dyDescent="0.2">
      <c r="A37" s="42"/>
      <c r="B37" s="42"/>
      <c r="C37" s="31">
        <v>71</v>
      </c>
      <c r="D37" s="33" t="s">
        <v>79</v>
      </c>
      <c r="E37" s="43">
        <f>SUM(E38)</f>
        <v>267</v>
      </c>
      <c r="F37" s="43">
        <f t="shared" ref="F37:I37" si="13">SUM(F38)</f>
        <v>663</v>
      </c>
      <c r="G37" s="43">
        <f t="shared" si="13"/>
        <v>663</v>
      </c>
      <c r="H37" s="43">
        <f t="shared" si="13"/>
        <v>663</v>
      </c>
      <c r="I37" s="43">
        <f t="shared" si="13"/>
        <v>663</v>
      </c>
    </row>
    <row r="38" spans="1:9" s="15" customFormat="1" ht="36" x14ac:dyDescent="0.2">
      <c r="A38" s="143"/>
      <c r="B38" s="143">
        <v>72</v>
      </c>
      <c r="C38" s="143"/>
      <c r="D38" s="144" t="s">
        <v>48</v>
      </c>
      <c r="E38" s="145">
        <v>267</v>
      </c>
      <c r="F38" s="145">
        <v>663</v>
      </c>
      <c r="G38" s="145">
        <v>663</v>
      </c>
      <c r="H38" s="145">
        <v>663</v>
      </c>
      <c r="I38" s="146">
        <v>663</v>
      </c>
    </row>
    <row r="39" spans="1:9" s="9" customFormat="1" ht="12" x14ac:dyDescent="0.2">
      <c r="A39" s="152">
        <v>9</v>
      </c>
      <c r="B39" s="153"/>
      <c r="C39" s="152"/>
      <c r="D39" s="154" t="s">
        <v>123</v>
      </c>
      <c r="E39" s="159">
        <f>SUM(E40)</f>
        <v>287870</v>
      </c>
      <c r="F39" s="159">
        <f t="shared" ref="F39:I39" si="14">SUM(F40)</f>
        <v>5867</v>
      </c>
      <c r="G39" s="159">
        <f t="shared" si="14"/>
        <v>1327</v>
      </c>
      <c r="H39" s="159">
        <f t="shared" si="14"/>
        <v>1327</v>
      </c>
      <c r="I39" s="159">
        <f t="shared" si="14"/>
        <v>1327</v>
      </c>
    </row>
    <row r="40" spans="1:9" s="9" customFormat="1" ht="12" x14ac:dyDescent="0.2">
      <c r="A40" s="155"/>
      <c r="B40" s="156">
        <v>92</v>
      </c>
      <c r="C40" s="155"/>
      <c r="D40" s="157" t="s">
        <v>126</v>
      </c>
      <c r="E40" s="160">
        <f>SUM(E42+E43)</f>
        <v>287870</v>
      </c>
      <c r="F40" s="160">
        <f t="shared" ref="F40:I40" si="15">SUM(F42+F43)</f>
        <v>5867</v>
      </c>
      <c r="G40" s="160">
        <f t="shared" si="15"/>
        <v>1327</v>
      </c>
      <c r="H40" s="160">
        <f t="shared" si="15"/>
        <v>1327</v>
      </c>
      <c r="I40" s="160">
        <f t="shared" si="15"/>
        <v>1327</v>
      </c>
    </row>
    <row r="41" spans="1:9" s="9" customFormat="1" ht="24" x14ac:dyDescent="0.2">
      <c r="A41" s="155"/>
      <c r="B41" s="156"/>
      <c r="C41" s="155">
        <v>43</v>
      </c>
      <c r="D41" s="158" t="s">
        <v>74</v>
      </c>
      <c r="E41" s="160"/>
      <c r="F41" s="160"/>
      <c r="G41" s="160"/>
      <c r="H41" s="160"/>
      <c r="I41" s="160"/>
    </row>
    <row r="42" spans="1:9" s="9" customFormat="1" ht="48" x14ac:dyDescent="0.2">
      <c r="A42" s="147"/>
      <c r="B42" s="148">
        <v>65</v>
      </c>
      <c r="C42" s="148"/>
      <c r="D42" s="149" t="s">
        <v>61</v>
      </c>
      <c r="E42" s="150">
        <v>287870</v>
      </c>
      <c r="F42" s="150">
        <v>0</v>
      </c>
      <c r="G42" s="150">
        <v>1327</v>
      </c>
      <c r="H42" s="150">
        <v>1327</v>
      </c>
      <c r="I42" s="151">
        <v>1327</v>
      </c>
    </row>
    <row r="43" spans="1:9" s="9" customFormat="1" ht="12" customHeight="1" x14ac:dyDescent="0.2">
      <c r="A43" s="19"/>
      <c r="B43" s="42"/>
      <c r="C43" s="19">
        <v>52</v>
      </c>
      <c r="D43" s="19" t="s">
        <v>73</v>
      </c>
      <c r="E43" s="141">
        <v>0</v>
      </c>
      <c r="F43" s="141">
        <f>SUM(F44)</f>
        <v>5867</v>
      </c>
      <c r="G43" s="141">
        <v>0</v>
      </c>
      <c r="H43" s="141">
        <v>0</v>
      </c>
      <c r="I43" s="142">
        <v>0</v>
      </c>
    </row>
    <row r="44" spans="1:9" s="9" customFormat="1" ht="30" customHeight="1" x14ac:dyDescent="0.2">
      <c r="A44" s="22"/>
      <c r="B44" s="23">
        <v>63</v>
      </c>
      <c r="C44" s="23"/>
      <c r="D44" s="23" t="s">
        <v>65</v>
      </c>
      <c r="E44" s="24">
        <v>0</v>
      </c>
      <c r="F44" s="24">
        <v>5867</v>
      </c>
      <c r="G44" s="24">
        <v>0</v>
      </c>
      <c r="H44" s="24">
        <v>0</v>
      </c>
      <c r="I44" s="107">
        <v>0</v>
      </c>
    </row>
    <row r="45" spans="1:9" s="47" customFormat="1" ht="12" x14ac:dyDescent="0.2">
      <c r="A45" s="44"/>
      <c r="B45" s="123"/>
      <c r="C45" s="45"/>
      <c r="D45" s="45" t="s">
        <v>81</v>
      </c>
      <c r="E45" s="46">
        <f>SUM(E10+E34+E39)</f>
        <v>8991909</v>
      </c>
      <c r="F45" s="46">
        <f>SUM(F10+F34+F39)</f>
        <v>9688790</v>
      </c>
      <c r="G45" s="46">
        <f t="shared" ref="G45:I45" si="16">SUM(G10+G34+G39)</f>
        <v>10615355</v>
      </c>
      <c r="H45" s="46">
        <f t="shared" si="16"/>
        <v>10812312</v>
      </c>
      <c r="I45" s="46">
        <f t="shared" si="16"/>
        <v>10866395</v>
      </c>
    </row>
    <row r="46" spans="1:9" s="47" customFormat="1" ht="12" x14ac:dyDescent="0.2">
      <c r="A46" s="44"/>
      <c r="B46" s="123"/>
      <c r="C46" s="45"/>
      <c r="D46" s="45" t="s">
        <v>83</v>
      </c>
      <c r="E46" s="48">
        <f>E45*7.5345</f>
        <v>67749538.360500008</v>
      </c>
      <c r="F46" s="48">
        <f t="shared" ref="F46:I46" si="17">F45*7.5345</f>
        <v>73000188.25500001</v>
      </c>
      <c r="G46" s="48">
        <f t="shared" si="17"/>
        <v>79981392.247500002</v>
      </c>
      <c r="H46" s="48">
        <f t="shared" si="17"/>
        <v>81465364.763999999</v>
      </c>
      <c r="I46" s="48">
        <f t="shared" si="17"/>
        <v>81872853.127499998</v>
      </c>
    </row>
    <row r="47" spans="1:9" s="15" customFormat="1" ht="12" x14ac:dyDescent="0.2"/>
    <row r="48" spans="1:9" s="8" customFormat="1" ht="12.75" x14ac:dyDescent="0.2">
      <c r="A48" s="194" t="s">
        <v>20</v>
      </c>
      <c r="B48" s="195"/>
      <c r="C48" s="195"/>
      <c r="D48" s="195"/>
      <c r="E48" s="195"/>
      <c r="F48" s="195"/>
      <c r="G48" s="195"/>
      <c r="H48" s="195"/>
      <c r="I48" s="195"/>
    </row>
    <row r="49" spans="1:9" s="15" customFormat="1" ht="12" x14ac:dyDescent="0.2">
      <c r="A49" s="10"/>
      <c r="B49" s="78"/>
      <c r="C49" s="10"/>
      <c r="D49" s="10"/>
      <c r="E49" s="10"/>
      <c r="F49" s="10"/>
      <c r="G49" s="10"/>
      <c r="H49" s="49"/>
      <c r="I49" s="49"/>
    </row>
    <row r="50" spans="1:9" s="15" customFormat="1" ht="24" x14ac:dyDescent="0.2">
      <c r="A50" s="16" t="s">
        <v>16</v>
      </c>
      <c r="B50" s="124" t="s">
        <v>17</v>
      </c>
      <c r="C50" s="16" t="s">
        <v>18</v>
      </c>
      <c r="D50" s="16" t="s">
        <v>21</v>
      </c>
      <c r="E50" s="16" t="s">
        <v>12</v>
      </c>
      <c r="F50" s="16" t="s">
        <v>13</v>
      </c>
      <c r="G50" s="16" t="s">
        <v>45</v>
      </c>
      <c r="H50" s="16" t="s">
        <v>46</v>
      </c>
      <c r="I50" s="16" t="s">
        <v>47</v>
      </c>
    </row>
    <row r="51" spans="1:9" s="9" customFormat="1" ht="15.75" customHeight="1" x14ac:dyDescent="0.2">
      <c r="A51" s="50">
        <v>3</v>
      </c>
      <c r="B51" s="125"/>
      <c r="C51" s="50"/>
      <c r="D51" s="50" t="s">
        <v>22</v>
      </c>
      <c r="E51" s="51">
        <f>SUM(E52+E57+E64)</f>
        <v>8871489</v>
      </c>
      <c r="F51" s="51">
        <f>SUM(F52+F57+F64)</f>
        <v>9493070</v>
      </c>
      <c r="G51" s="51">
        <f>SUM(G52+G57+G64)</f>
        <v>10509841</v>
      </c>
      <c r="H51" s="51">
        <f>SUM(H52+H57+H64)</f>
        <v>10705073</v>
      </c>
      <c r="I51" s="51">
        <f>SUM(I52+I57+I64)</f>
        <v>10759156</v>
      </c>
    </row>
    <row r="52" spans="1:9" s="9" customFormat="1" ht="12" x14ac:dyDescent="0.2">
      <c r="A52" s="31"/>
      <c r="B52" s="114">
        <v>31</v>
      </c>
      <c r="C52" s="31"/>
      <c r="D52" s="31" t="s">
        <v>23</v>
      </c>
      <c r="E52" s="34">
        <f>SUM(E53:E56)</f>
        <v>7217133</v>
      </c>
      <c r="F52" s="34">
        <f t="shared" ref="F52:I52" si="18">SUM(F53:F56)</f>
        <v>7910021</v>
      </c>
      <c r="G52" s="34">
        <f t="shared" si="18"/>
        <v>8812590</v>
      </c>
      <c r="H52" s="34">
        <f t="shared" si="18"/>
        <v>8939676</v>
      </c>
      <c r="I52" s="34">
        <f t="shared" si="18"/>
        <v>8940669</v>
      </c>
    </row>
    <row r="53" spans="1:9" s="15" customFormat="1" ht="12" x14ac:dyDescent="0.2">
      <c r="A53" s="26"/>
      <c r="B53" s="23"/>
      <c r="C53" s="23">
        <v>11</v>
      </c>
      <c r="D53" s="23" t="s">
        <v>19</v>
      </c>
      <c r="E53" s="25">
        <v>4649964</v>
      </c>
      <c r="F53" s="25">
        <v>5565094</v>
      </c>
      <c r="G53" s="25">
        <v>6823310</v>
      </c>
      <c r="H53" s="25">
        <v>6911348</v>
      </c>
      <c r="I53" s="25">
        <v>6911348</v>
      </c>
    </row>
    <row r="54" spans="1:9" s="15" customFormat="1" ht="12" x14ac:dyDescent="0.2">
      <c r="A54" s="26"/>
      <c r="B54" s="26"/>
      <c r="C54" s="32">
        <v>31</v>
      </c>
      <c r="D54" s="26" t="s">
        <v>38</v>
      </c>
      <c r="E54" s="25">
        <v>455240</v>
      </c>
      <c r="F54" s="25">
        <v>0</v>
      </c>
      <c r="G54" s="25">
        <v>0</v>
      </c>
      <c r="H54" s="25">
        <v>0</v>
      </c>
      <c r="I54" s="25">
        <v>0</v>
      </c>
    </row>
    <row r="55" spans="1:9" s="15" customFormat="1" ht="12" x14ac:dyDescent="0.2">
      <c r="A55" s="26"/>
      <c r="B55" s="26"/>
      <c r="C55" s="32">
        <v>43</v>
      </c>
      <c r="D55" s="26" t="s">
        <v>115</v>
      </c>
      <c r="E55" s="25">
        <v>1823257</v>
      </c>
      <c r="F55" s="25">
        <v>2043197</v>
      </c>
      <c r="G55" s="25">
        <v>1965390</v>
      </c>
      <c r="H55" s="25">
        <v>2003482</v>
      </c>
      <c r="I55" s="25">
        <v>2003482</v>
      </c>
    </row>
    <row r="56" spans="1:9" s="15" customFormat="1" ht="12" x14ac:dyDescent="0.2">
      <c r="A56" s="26"/>
      <c r="B56" s="26"/>
      <c r="C56" s="32">
        <v>52</v>
      </c>
      <c r="D56" s="26" t="s">
        <v>116</v>
      </c>
      <c r="E56" s="25">
        <v>288672</v>
      </c>
      <c r="F56" s="25">
        <v>301730</v>
      </c>
      <c r="G56" s="25">
        <v>23890</v>
      </c>
      <c r="H56" s="25">
        <v>24846</v>
      </c>
      <c r="I56" s="25">
        <v>25839</v>
      </c>
    </row>
    <row r="57" spans="1:9" s="15" customFormat="1" ht="12" x14ac:dyDescent="0.2">
      <c r="A57" s="52"/>
      <c r="B57" s="126">
        <v>32</v>
      </c>
      <c r="C57" s="52"/>
      <c r="D57" s="52" t="s">
        <v>34</v>
      </c>
      <c r="E57" s="53">
        <f>SUM(E58:E63)</f>
        <v>1642469</v>
      </c>
      <c r="F57" s="53">
        <f>SUM(F58:F63)</f>
        <v>1573432</v>
      </c>
      <c r="G57" s="53">
        <f>SUM(G58:G63)</f>
        <v>1686872</v>
      </c>
      <c r="H57" s="53">
        <f>SUM(H58:H63)</f>
        <v>1755018</v>
      </c>
      <c r="I57" s="53">
        <f>SUM(I58:I63)</f>
        <v>1808108</v>
      </c>
    </row>
    <row r="58" spans="1:9" s="15" customFormat="1" ht="12" x14ac:dyDescent="0.2">
      <c r="A58" s="26"/>
      <c r="B58" s="26"/>
      <c r="C58" s="32">
        <v>11</v>
      </c>
      <c r="D58" s="23" t="s">
        <v>19</v>
      </c>
      <c r="E58" s="25">
        <v>922350</v>
      </c>
      <c r="F58" s="25">
        <v>920446</v>
      </c>
      <c r="G58" s="25">
        <v>1025823</v>
      </c>
      <c r="H58" s="25">
        <v>1093969</v>
      </c>
      <c r="I58" s="25">
        <v>1147059</v>
      </c>
    </row>
    <row r="59" spans="1:9" s="15" customFormat="1" ht="12" x14ac:dyDescent="0.2">
      <c r="A59" s="26"/>
      <c r="B59" s="26"/>
      <c r="C59" s="32">
        <v>31</v>
      </c>
      <c r="D59" s="26" t="s">
        <v>38</v>
      </c>
      <c r="E59" s="25">
        <v>133</v>
      </c>
      <c r="F59" s="25">
        <v>120141</v>
      </c>
      <c r="G59" s="25">
        <v>797</v>
      </c>
      <c r="H59" s="25">
        <v>797</v>
      </c>
      <c r="I59" s="25">
        <v>797</v>
      </c>
    </row>
    <row r="60" spans="1:9" s="15" customFormat="1" ht="12" x14ac:dyDescent="0.2">
      <c r="A60" s="26"/>
      <c r="B60" s="26"/>
      <c r="C60" s="32">
        <v>43</v>
      </c>
      <c r="D60" s="26" t="s">
        <v>115</v>
      </c>
      <c r="E60" s="25">
        <v>625720</v>
      </c>
      <c r="F60" s="25">
        <v>460671</v>
      </c>
      <c r="G60" s="25">
        <v>574234</v>
      </c>
      <c r="H60" s="25">
        <v>574234</v>
      </c>
      <c r="I60" s="25">
        <v>574234</v>
      </c>
    </row>
    <row r="61" spans="1:9" s="15" customFormat="1" ht="12" x14ac:dyDescent="0.2">
      <c r="A61" s="26"/>
      <c r="B61" s="26"/>
      <c r="C61" s="32">
        <v>52</v>
      </c>
      <c r="D61" s="26" t="s">
        <v>116</v>
      </c>
      <c r="E61" s="25">
        <v>91251</v>
      </c>
      <c r="F61" s="25">
        <v>68060</v>
      </c>
      <c r="G61" s="25">
        <v>83761</v>
      </c>
      <c r="H61" s="25">
        <v>83761</v>
      </c>
      <c r="I61" s="25">
        <v>83761</v>
      </c>
    </row>
    <row r="62" spans="1:9" s="15" customFormat="1" ht="12" x14ac:dyDescent="0.2">
      <c r="A62" s="26"/>
      <c r="B62" s="26"/>
      <c r="C62" s="32">
        <v>61</v>
      </c>
      <c r="D62" s="26" t="s">
        <v>117</v>
      </c>
      <c r="E62" s="25">
        <v>1936</v>
      </c>
      <c r="F62" s="25">
        <v>2787</v>
      </c>
      <c r="G62" s="25">
        <v>930</v>
      </c>
      <c r="H62" s="25">
        <v>930</v>
      </c>
      <c r="I62" s="25">
        <v>930</v>
      </c>
    </row>
    <row r="63" spans="1:9" s="15" customFormat="1" ht="45" customHeight="1" x14ac:dyDescent="0.2">
      <c r="A63" s="26"/>
      <c r="B63" s="26"/>
      <c r="C63" s="32">
        <v>71</v>
      </c>
      <c r="D63" s="27" t="s">
        <v>118</v>
      </c>
      <c r="E63" s="25">
        <v>1079</v>
      </c>
      <c r="F63" s="25">
        <v>1327</v>
      </c>
      <c r="G63" s="25">
        <v>1327</v>
      </c>
      <c r="H63" s="25">
        <v>1327</v>
      </c>
      <c r="I63" s="25">
        <v>1327</v>
      </c>
    </row>
    <row r="64" spans="1:9" s="133" customFormat="1" ht="15" customHeight="1" x14ac:dyDescent="0.2">
      <c r="A64" s="129"/>
      <c r="B64" s="130">
        <v>34</v>
      </c>
      <c r="C64" s="129"/>
      <c r="D64" s="131" t="s">
        <v>78</v>
      </c>
      <c r="E64" s="132">
        <f>SUM(E66)</f>
        <v>11887</v>
      </c>
      <c r="F64" s="132">
        <f>SUM(F65+F66)</f>
        <v>9617</v>
      </c>
      <c r="G64" s="132">
        <f t="shared" ref="G64:I64" si="19">SUM(G66)</f>
        <v>10379</v>
      </c>
      <c r="H64" s="132">
        <f t="shared" si="19"/>
        <v>10379</v>
      </c>
      <c r="I64" s="132">
        <f t="shared" si="19"/>
        <v>10379</v>
      </c>
    </row>
    <row r="65" spans="1:9" s="47" customFormat="1" ht="15" customHeight="1" x14ac:dyDescent="0.2">
      <c r="A65" s="112"/>
      <c r="B65" s="127"/>
      <c r="C65" s="172">
        <v>11</v>
      </c>
      <c r="D65" s="170" t="s">
        <v>19</v>
      </c>
      <c r="E65" s="171">
        <v>0</v>
      </c>
      <c r="F65" s="171">
        <v>664</v>
      </c>
      <c r="G65" s="171">
        <v>0</v>
      </c>
      <c r="H65" s="171">
        <v>0</v>
      </c>
      <c r="I65" s="171">
        <v>0</v>
      </c>
    </row>
    <row r="66" spans="1:9" s="15" customFormat="1" ht="15" customHeight="1" x14ac:dyDescent="0.2">
      <c r="A66" s="26"/>
      <c r="B66" s="26"/>
      <c r="C66" s="32">
        <v>43</v>
      </c>
      <c r="D66" s="26" t="s">
        <v>115</v>
      </c>
      <c r="E66" s="25">
        <v>11887</v>
      </c>
      <c r="F66" s="25">
        <v>8953</v>
      </c>
      <c r="G66" s="25">
        <v>10379</v>
      </c>
      <c r="H66" s="25">
        <v>10379</v>
      </c>
      <c r="I66" s="25">
        <v>10379</v>
      </c>
    </row>
    <row r="67" spans="1:9" s="9" customFormat="1" ht="24" x14ac:dyDescent="0.2">
      <c r="A67" s="54">
        <v>4</v>
      </c>
      <c r="B67" s="128"/>
      <c r="C67" s="55"/>
      <c r="D67" s="56" t="s">
        <v>24</v>
      </c>
      <c r="E67" s="51">
        <f>SUM(E68+E73)</f>
        <v>143438</v>
      </c>
      <c r="F67" s="51">
        <f t="shared" ref="F67:I67" si="20">SUM(F68+F73)</f>
        <v>168163</v>
      </c>
      <c r="G67" s="51">
        <f t="shared" si="20"/>
        <v>105514</v>
      </c>
      <c r="H67" s="51">
        <f t="shared" si="20"/>
        <v>107239</v>
      </c>
      <c r="I67" s="51">
        <f t="shared" si="20"/>
        <v>107239</v>
      </c>
    </row>
    <row r="68" spans="1:9" s="9" customFormat="1" ht="30" customHeight="1" x14ac:dyDescent="0.2">
      <c r="A68" s="38"/>
      <c r="B68" s="113">
        <v>42</v>
      </c>
      <c r="C68" s="38"/>
      <c r="D68" s="33" t="s">
        <v>119</v>
      </c>
      <c r="E68" s="34">
        <f>SUM(E69:E72)</f>
        <v>143438</v>
      </c>
      <c r="F68" s="34">
        <f t="shared" ref="F68:I68" si="21">SUM(F69:F72)</f>
        <v>73382</v>
      </c>
      <c r="G68" s="34">
        <f t="shared" si="21"/>
        <v>64038</v>
      </c>
      <c r="H68" s="34">
        <f t="shared" si="21"/>
        <v>67422</v>
      </c>
      <c r="I68" s="34">
        <f t="shared" si="21"/>
        <v>67422</v>
      </c>
    </row>
    <row r="69" spans="1:9" s="15" customFormat="1" ht="12" x14ac:dyDescent="0.2">
      <c r="A69" s="57"/>
      <c r="B69" s="57"/>
      <c r="C69" s="23">
        <v>11</v>
      </c>
      <c r="D69" s="23" t="s">
        <v>19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1:9" s="15" customFormat="1" ht="12" x14ac:dyDescent="0.2">
      <c r="A70" s="57"/>
      <c r="B70" s="57"/>
      <c r="C70" s="32">
        <v>43</v>
      </c>
      <c r="D70" s="26" t="s">
        <v>115</v>
      </c>
      <c r="E70" s="25">
        <v>142271</v>
      </c>
      <c r="F70" s="25">
        <v>72718</v>
      </c>
      <c r="G70" s="25">
        <v>62977</v>
      </c>
      <c r="H70" s="25">
        <v>66361</v>
      </c>
      <c r="I70" s="25">
        <v>66361</v>
      </c>
    </row>
    <row r="71" spans="1:9" s="15" customFormat="1" ht="12" x14ac:dyDescent="0.2">
      <c r="A71" s="57"/>
      <c r="B71" s="57"/>
      <c r="C71" s="32">
        <v>52</v>
      </c>
      <c r="D71" s="26" t="s">
        <v>116</v>
      </c>
      <c r="E71" s="25">
        <v>1101</v>
      </c>
      <c r="F71" s="25">
        <v>0</v>
      </c>
      <c r="G71" s="25">
        <v>0</v>
      </c>
      <c r="H71" s="25">
        <v>0</v>
      </c>
      <c r="I71" s="25">
        <v>0</v>
      </c>
    </row>
    <row r="72" spans="1:9" s="15" customFormat="1" ht="12" x14ac:dyDescent="0.2">
      <c r="A72" s="57"/>
      <c r="B72" s="57"/>
      <c r="C72" s="32">
        <v>61</v>
      </c>
      <c r="D72" s="26" t="s">
        <v>117</v>
      </c>
      <c r="E72" s="25">
        <v>66</v>
      </c>
      <c r="F72" s="25">
        <v>664</v>
      </c>
      <c r="G72" s="25">
        <v>1061</v>
      </c>
      <c r="H72" s="25">
        <v>1061</v>
      </c>
      <c r="I72" s="25">
        <v>1061</v>
      </c>
    </row>
    <row r="73" spans="1:9" s="9" customFormat="1" ht="45" customHeight="1" x14ac:dyDescent="0.2">
      <c r="A73" s="38"/>
      <c r="B73" s="113">
        <v>45</v>
      </c>
      <c r="C73" s="58"/>
      <c r="D73" s="33" t="s">
        <v>114</v>
      </c>
      <c r="E73" s="34">
        <f>SUM(E74+E75)</f>
        <v>0</v>
      </c>
      <c r="F73" s="34">
        <f t="shared" ref="F73:I73" si="22">SUM(F74+F75)</f>
        <v>94781</v>
      </c>
      <c r="G73" s="34">
        <f t="shared" si="22"/>
        <v>41476</v>
      </c>
      <c r="H73" s="34">
        <f t="shared" si="22"/>
        <v>39817</v>
      </c>
      <c r="I73" s="34">
        <f t="shared" si="22"/>
        <v>39817</v>
      </c>
    </row>
    <row r="74" spans="1:9" s="15" customFormat="1" ht="12" x14ac:dyDescent="0.2">
      <c r="A74" s="57"/>
      <c r="B74" s="57"/>
      <c r="C74" s="32">
        <v>11</v>
      </c>
      <c r="D74" s="23" t="s">
        <v>19</v>
      </c>
      <c r="E74" s="25">
        <v>0</v>
      </c>
      <c r="F74" s="25">
        <v>41476</v>
      </c>
      <c r="G74" s="25">
        <v>0</v>
      </c>
      <c r="H74" s="25">
        <v>39817</v>
      </c>
      <c r="I74" s="25">
        <v>39817</v>
      </c>
    </row>
    <row r="75" spans="1:9" s="15" customFormat="1" ht="12" x14ac:dyDescent="0.2">
      <c r="A75" s="57"/>
      <c r="B75" s="57"/>
      <c r="C75" s="32">
        <v>43</v>
      </c>
      <c r="D75" s="26" t="s">
        <v>115</v>
      </c>
      <c r="E75" s="25">
        <v>0</v>
      </c>
      <c r="F75" s="25">
        <v>53305</v>
      </c>
      <c r="G75" s="25">
        <v>41476</v>
      </c>
      <c r="H75" s="25">
        <v>0</v>
      </c>
      <c r="I75" s="25">
        <v>0</v>
      </c>
    </row>
    <row r="76" spans="1:9" s="9" customFormat="1" ht="15" customHeight="1" x14ac:dyDescent="0.2">
      <c r="A76" s="116">
        <v>9</v>
      </c>
      <c r="B76" s="115"/>
      <c r="C76" s="117"/>
      <c r="D76" s="118" t="s">
        <v>123</v>
      </c>
      <c r="E76" s="13">
        <f>SUM(E77)</f>
        <v>0</v>
      </c>
      <c r="F76" s="13">
        <f>SUM(F77)</f>
        <v>27557</v>
      </c>
      <c r="G76" s="13">
        <f t="shared" ref="G76:I76" si="23">SUM(G77)</f>
        <v>0</v>
      </c>
      <c r="H76" s="13">
        <f t="shared" si="23"/>
        <v>0</v>
      </c>
      <c r="I76" s="13">
        <f t="shared" si="23"/>
        <v>0</v>
      </c>
    </row>
    <row r="77" spans="1:9" s="9" customFormat="1" ht="15" customHeight="1" x14ac:dyDescent="0.2">
      <c r="A77" s="38"/>
      <c r="B77" s="113">
        <v>92</v>
      </c>
      <c r="C77" s="58"/>
      <c r="D77" s="31" t="s">
        <v>127</v>
      </c>
      <c r="E77" s="34">
        <f>SUM(E78)</f>
        <v>0</v>
      </c>
      <c r="F77" s="34">
        <f t="shared" ref="F77:I77" si="24">SUM(F78)</f>
        <v>27557</v>
      </c>
      <c r="G77" s="34">
        <f t="shared" si="24"/>
        <v>0</v>
      </c>
      <c r="H77" s="34">
        <f t="shared" si="24"/>
        <v>0</v>
      </c>
      <c r="I77" s="34">
        <f t="shared" si="24"/>
        <v>0</v>
      </c>
    </row>
    <row r="78" spans="1:9" s="15" customFormat="1" ht="12" x14ac:dyDescent="0.2">
      <c r="A78" s="57"/>
      <c r="B78" s="57"/>
      <c r="C78" s="32">
        <v>43</v>
      </c>
      <c r="D78" s="26" t="s">
        <v>115</v>
      </c>
      <c r="E78" s="25">
        <v>0</v>
      </c>
      <c r="F78" s="25">
        <v>27557</v>
      </c>
      <c r="G78" s="25">
        <v>0</v>
      </c>
      <c r="H78" s="25">
        <v>0</v>
      </c>
      <c r="I78" s="25">
        <v>0</v>
      </c>
    </row>
    <row r="79" spans="1:9" s="47" customFormat="1" ht="12" x14ac:dyDescent="0.2">
      <c r="A79" s="44"/>
      <c r="B79" s="123"/>
      <c r="C79" s="44"/>
      <c r="D79" s="59" t="s">
        <v>82</v>
      </c>
      <c r="E79" s="48">
        <f>SUM(E51+E67)</f>
        <v>9014927</v>
      </c>
      <c r="F79" s="48">
        <f>SUM(F51+F67+F76)</f>
        <v>9688790</v>
      </c>
      <c r="G79" s="48">
        <f>SUM(G51+G67)</f>
        <v>10615355</v>
      </c>
      <c r="H79" s="48">
        <f>SUM(H51+H67)</f>
        <v>10812312</v>
      </c>
      <c r="I79" s="48">
        <f>SUM(I51+I67)</f>
        <v>10866395</v>
      </c>
    </row>
    <row r="80" spans="1:9" s="47" customFormat="1" ht="12" x14ac:dyDescent="0.2">
      <c r="A80" s="44"/>
      <c r="B80" s="123"/>
      <c r="C80" s="44"/>
      <c r="D80" s="59" t="s">
        <v>84</v>
      </c>
      <c r="E80" s="48">
        <f>E79*7.5345</f>
        <v>67922967.4815</v>
      </c>
      <c r="F80" s="48">
        <f t="shared" ref="F80:I80" si="25">F79*7.5345</f>
        <v>73000188.25500001</v>
      </c>
      <c r="G80" s="48">
        <f t="shared" si="25"/>
        <v>79981392.247500002</v>
      </c>
      <c r="H80" s="48">
        <f t="shared" si="25"/>
        <v>81465364.763999999</v>
      </c>
      <c r="I80" s="48">
        <f t="shared" si="25"/>
        <v>81872853.127499998</v>
      </c>
    </row>
  </sheetData>
  <sheetProtection algorithmName="SHA-512" hashValue="0O1eWM1e6DxP7C2rfrU9svC6+FhHsKO7HR4+dgEQgVjGMBSjZmo9CAq5dJ6E1w7oBC7SpKJ6DnZcmISvlNfVvw==" saltValue="4QLkszYHwYBReXoQVQG49A==" spinCount="100000" sheet="1" formatCells="0" formatColumns="0" formatRows="0" insertColumns="0" insertRows="0" insertHyperlinks="0" deleteColumns="0" deleteRows="0" sort="0" autoFilter="0" pivotTables="0"/>
  <mergeCells count="5">
    <mergeCell ref="A7:I7"/>
    <mergeCell ref="A48:I48"/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workbookViewId="0">
      <selection activeCell="C19" sqref="C1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98" t="s">
        <v>85</v>
      </c>
      <c r="B1" s="198"/>
      <c r="C1" s="198"/>
      <c r="D1" s="198"/>
      <c r="E1" s="198"/>
      <c r="F1" s="198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x14ac:dyDescent="0.25">
      <c r="A3" s="198" t="s">
        <v>31</v>
      </c>
      <c r="B3" s="198"/>
      <c r="C3" s="198"/>
      <c r="D3" s="198"/>
      <c r="E3" s="199"/>
      <c r="F3" s="199"/>
    </row>
    <row r="4" spans="1:6" ht="18" x14ac:dyDescent="0.25">
      <c r="A4" s="1"/>
      <c r="B4" s="1"/>
      <c r="C4" s="1"/>
      <c r="D4" s="1"/>
      <c r="E4" s="2"/>
      <c r="F4" s="2"/>
    </row>
    <row r="5" spans="1:6" ht="18" customHeight="1" x14ac:dyDescent="0.25">
      <c r="A5" s="198" t="s">
        <v>15</v>
      </c>
      <c r="B5" s="200"/>
      <c r="C5" s="200"/>
      <c r="D5" s="200"/>
      <c r="E5" s="200"/>
      <c r="F5" s="200"/>
    </row>
    <row r="6" spans="1:6" ht="18" x14ac:dyDescent="0.25">
      <c r="A6" s="1"/>
      <c r="B6" s="1"/>
      <c r="C6" s="1"/>
      <c r="D6" s="1"/>
      <c r="E6" s="2"/>
      <c r="F6" s="2"/>
    </row>
    <row r="7" spans="1:6" ht="15.75" x14ac:dyDescent="0.25">
      <c r="A7" s="198" t="s">
        <v>25</v>
      </c>
      <c r="B7" s="201"/>
      <c r="C7" s="201"/>
      <c r="D7" s="201"/>
      <c r="E7" s="201"/>
      <c r="F7" s="201"/>
    </row>
    <row r="8" spans="1:6" ht="18" x14ac:dyDescent="0.25">
      <c r="A8" s="1"/>
      <c r="B8" s="1"/>
      <c r="C8" s="1"/>
      <c r="D8" s="1"/>
      <c r="E8" s="2"/>
      <c r="F8" s="2"/>
    </row>
    <row r="9" spans="1:6" ht="24" x14ac:dyDescent="0.25">
      <c r="A9" s="16" t="s">
        <v>26</v>
      </c>
      <c r="B9" s="17" t="s">
        <v>12</v>
      </c>
      <c r="C9" s="16" t="s">
        <v>13</v>
      </c>
      <c r="D9" s="16" t="s">
        <v>45</v>
      </c>
      <c r="E9" s="16" t="s">
        <v>46</v>
      </c>
      <c r="F9" s="16" t="s">
        <v>47</v>
      </c>
    </row>
    <row r="10" spans="1:6" ht="15.75" customHeight="1" x14ac:dyDescent="0.25">
      <c r="A10" s="18" t="s">
        <v>89</v>
      </c>
      <c r="B10" s="14">
        <f>SUM(B12)</f>
        <v>9014927</v>
      </c>
      <c r="C10" s="14">
        <f t="shared" ref="C10:F10" si="0">SUM(C12)</f>
        <v>9688790</v>
      </c>
      <c r="D10" s="14">
        <f t="shared" si="0"/>
        <v>10615355</v>
      </c>
      <c r="E10" s="14">
        <f t="shared" si="0"/>
        <v>10812312</v>
      </c>
      <c r="F10" s="14">
        <f t="shared" si="0"/>
        <v>10866395</v>
      </c>
    </row>
    <row r="11" spans="1:6" ht="15.75" customHeight="1" x14ac:dyDescent="0.25">
      <c r="A11" s="92" t="s">
        <v>90</v>
      </c>
      <c r="B11" s="93">
        <f>B10*7.5345</f>
        <v>67922967.4815</v>
      </c>
      <c r="C11" s="93">
        <f t="shared" ref="C11:F11" si="1">C10*7.5345</f>
        <v>73000188.25500001</v>
      </c>
      <c r="D11" s="93">
        <f t="shared" si="1"/>
        <v>79981392.247500002</v>
      </c>
      <c r="E11" s="93">
        <f t="shared" si="1"/>
        <v>81465364.763999999</v>
      </c>
      <c r="F11" s="93">
        <f t="shared" si="1"/>
        <v>81872853.127499998</v>
      </c>
    </row>
    <row r="12" spans="1:6" ht="15.75" customHeight="1" x14ac:dyDescent="0.25">
      <c r="A12" s="22" t="s">
        <v>88</v>
      </c>
      <c r="B12" s="24">
        <f>SUM(B13)</f>
        <v>9014927</v>
      </c>
      <c r="C12" s="24">
        <f t="shared" ref="C12:F12" si="2">SUM(C13)</f>
        <v>9688790</v>
      </c>
      <c r="D12" s="24">
        <f t="shared" si="2"/>
        <v>10615355</v>
      </c>
      <c r="E12" s="24">
        <f t="shared" si="2"/>
        <v>10812312</v>
      </c>
      <c r="F12" s="24">
        <f t="shared" si="2"/>
        <v>10866395</v>
      </c>
    </row>
    <row r="13" spans="1:6" x14ac:dyDescent="0.25">
      <c r="A13" s="27" t="s">
        <v>86</v>
      </c>
      <c r="B13" s="24">
        <f>SUM(B14)</f>
        <v>9014927</v>
      </c>
      <c r="C13" s="24">
        <f t="shared" ref="C13:F13" si="3">SUM(C14)</f>
        <v>9688790</v>
      </c>
      <c r="D13" s="24">
        <f t="shared" si="3"/>
        <v>10615355</v>
      </c>
      <c r="E13" s="24">
        <f t="shared" si="3"/>
        <v>10812312</v>
      </c>
      <c r="F13" s="24">
        <f t="shared" si="3"/>
        <v>10866395</v>
      </c>
    </row>
    <row r="14" spans="1:6" x14ac:dyDescent="0.25">
      <c r="A14" s="57" t="s">
        <v>87</v>
      </c>
      <c r="B14" s="24">
        <v>9014927</v>
      </c>
      <c r="C14" s="25">
        <v>9688790</v>
      </c>
      <c r="D14" s="25">
        <v>10615355</v>
      </c>
      <c r="E14" s="25">
        <v>10812312</v>
      </c>
      <c r="F14" s="25">
        <v>10866395</v>
      </c>
    </row>
  </sheetData>
  <sheetProtection algorithmName="SHA-512" hashValue="iICib+WSJVA856XBQL82ZgmZaKwf8CcLlMINJYrL0dWMB44i+8mqNoRX1HKpfYMP4LL5Fve2e/N43PsGr0zK0Q==" saltValue="S0FD65xxcwu/e46vZPN2CQ==" spinCount="100000" sheet="1" formatCells="0" formatColumns="0" formatRows="0" insertColumns="0" insertRows="0" insertHyperlinks="0" deleteColumns="0" deleteRows="0" sort="0" autoFilter="0" pivotTables="0"/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G26" sqref="G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98" t="s">
        <v>91</v>
      </c>
      <c r="B1" s="198"/>
      <c r="C1" s="198"/>
      <c r="D1" s="198"/>
      <c r="E1" s="198"/>
      <c r="F1" s="198"/>
      <c r="G1" s="198"/>
      <c r="H1" s="198"/>
      <c r="I1" s="198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98" t="s">
        <v>31</v>
      </c>
      <c r="B3" s="198"/>
      <c r="C3" s="198"/>
      <c r="D3" s="198"/>
      <c r="E3" s="198"/>
      <c r="F3" s="198"/>
      <c r="G3" s="198"/>
      <c r="H3" s="199"/>
      <c r="I3" s="199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25">
      <c r="A5" s="175" t="s">
        <v>27</v>
      </c>
      <c r="B5" s="176"/>
      <c r="C5" s="176"/>
      <c r="D5" s="176"/>
      <c r="E5" s="176"/>
      <c r="F5" s="176"/>
      <c r="G5" s="176"/>
      <c r="H5" s="176"/>
      <c r="I5" s="176"/>
    </row>
    <row r="6" spans="1:9" x14ac:dyDescent="0.25">
      <c r="A6" s="10"/>
      <c r="B6" s="10"/>
      <c r="C6" s="10"/>
      <c r="D6" s="10"/>
      <c r="E6" s="10"/>
      <c r="F6" s="10"/>
      <c r="G6" s="10"/>
      <c r="H6" s="49"/>
      <c r="I6" s="49"/>
    </row>
    <row r="7" spans="1:9" ht="24" x14ac:dyDescent="0.25">
      <c r="A7" s="16" t="s">
        <v>16</v>
      </c>
      <c r="B7" s="17" t="s">
        <v>17</v>
      </c>
      <c r="C7" s="17" t="s">
        <v>18</v>
      </c>
      <c r="D7" s="17" t="s">
        <v>53</v>
      </c>
      <c r="E7" s="17" t="s">
        <v>12</v>
      </c>
      <c r="F7" s="16" t="s">
        <v>13</v>
      </c>
      <c r="G7" s="16" t="s">
        <v>45</v>
      </c>
      <c r="H7" s="16" t="s">
        <v>46</v>
      </c>
      <c r="I7" s="16" t="s">
        <v>47</v>
      </c>
    </row>
    <row r="8" spans="1:9" s="3" customFormat="1" ht="24" x14ac:dyDescent="0.25">
      <c r="A8" s="94">
        <v>8</v>
      </c>
      <c r="B8" s="94"/>
      <c r="C8" s="94"/>
      <c r="D8" s="94" t="s">
        <v>28</v>
      </c>
      <c r="E8" s="95">
        <f>SUM(E9)</f>
        <v>0</v>
      </c>
      <c r="F8" s="95">
        <f t="shared" ref="F8:I8" si="0">SUM(F9)</f>
        <v>0</v>
      </c>
      <c r="G8" s="95">
        <f t="shared" si="0"/>
        <v>0</v>
      </c>
      <c r="H8" s="95">
        <f t="shared" si="0"/>
        <v>0</v>
      </c>
      <c r="I8" s="95">
        <f t="shared" si="0"/>
        <v>0</v>
      </c>
    </row>
    <row r="9" spans="1:9" x14ac:dyDescent="0.25">
      <c r="A9" s="22"/>
      <c r="B9" s="23">
        <v>84</v>
      </c>
      <c r="C9" s="23"/>
      <c r="D9" s="23" t="s">
        <v>35</v>
      </c>
      <c r="E9" s="96">
        <f>SUM(E10)</f>
        <v>0</v>
      </c>
      <c r="F9" s="96">
        <f t="shared" ref="F9:I9" si="1">SUM(F10)</f>
        <v>0</v>
      </c>
      <c r="G9" s="96">
        <f t="shared" si="1"/>
        <v>0</v>
      </c>
      <c r="H9" s="96">
        <f t="shared" si="1"/>
        <v>0</v>
      </c>
      <c r="I9" s="96">
        <f t="shared" si="1"/>
        <v>0</v>
      </c>
    </row>
    <row r="10" spans="1:9" ht="24" x14ac:dyDescent="0.25">
      <c r="A10" s="26"/>
      <c r="B10" s="26"/>
      <c r="C10" s="32">
        <v>81</v>
      </c>
      <c r="D10" s="97" t="s">
        <v>36</v>
      </c>
      <c r="E10" s="96">
        <v>0</v>
      </c>
      <c r="F10" s="98">
        <v>0</v>
      </c>
      <c r="G10" s="98">
        <v>0</v>
      </c>
      <c r="H10" s="98"/>
      <c r="I10" s="98">
        <v>0</v>
      </c>
    </row>
    <row r="11" spans="1:9" s="3" customFormat="1" ht="24" x14ac:dyDescent="0.25">
      <c r="A11" s="99">
        <v>5</v>
      </c>
      <c r="B11" s="99"/>
      <c r="C11" s="99"/>
      <c r="D11" s="100" t="s">
        <v>29</v>
      </c>
      <c r="E11" s="95">
        <f>SUM(E12)</f>
        <v>0</v>
      </c>
      <c r="F11" s="95">
        <f t="shared" ref="F11:I11" si="2">SUM(F12)</f>
        <v>0</v>
      </c>
      <c r="G11" s="95">
        <f t="shared" si="2"/>
        <v>0</v>
      </c>
      <c r="H11" s="95">
        <f t="shared" si="2"/>
        <v>0</v>
      </c>
      <c r="I11" s="95">
        <f t="shared" si="2"/>
        <v>0</v>
      </c>
    </row>
    <row r="12" spans="1:9" ht="24" x14ac:dyDescent="0.25">
      <c r="A12" s="23"/>
      <c r="B12" s="23">
        <v>54</v>
      </c>
      <c r="C12" s="23"/>
      <c r="D12" s="40" t="s">
        <v>37</v>
      </c>
      <c r="E12" s="96">
        <f>SUM(E13+E14)</f>
        <v>0</v>
      </c>
      <c r="F12" s="96">
        <f t="shared" ref="F12:I12" si="3">SUM(F13+F14)</f>
        <v>0</v>
      </c>
      <c r="G12" s="96">
        <f t="shared" si="3"/>
        <v>0</v>
      </c>
      <c r="H12" s="96">
        <f t="shared" si="3"/>
        <v>0</v>
      </c>
      <c r="I12" s="96">
        <f t="shared" si="3"/>
        <v>0</v>
      </c>
    </row>
    <row r="13" spans="1:9" x14ac:dyDescent="0.25">
      <c r="A13" s="23"/>
      <c r="B13" s="23"/>
      <c r="C13" s="32">
        <v>11</v>
      </c>
      <c r="D13" s="32" t="s">
        <v>19</v>
      </c>
      <c r="E13" s="96">
        <v>0</v>
      </c>
      <c r="F13" s="98">
        <v>0</v>
      </c>
      <c r="G13" s="98">
        <v>0</v>
      </c>
      <c r="H13" s="98">
        <v>0</v>
      </c>
      <c r="I13" s="101">
        <v>0</v>
      </c>
    </row>
    <row r="14" spans="1:9" x14ac:dyDescent="0.25">
      <c r="A14" s="23"/>
      <c r="B14" s="23"/>
      <c r="C14" s="32">
        <v>31</v>
      </c>
      <c r="D14" s="32" t="s">
        <v>38</v>
      </c>
      <c r="E14" s="96">
        <v>0</v>
      </c>
      <c r="F14" s="98">
        <v>0</v>
      </c>
      <c r="G14" s="98">
        <v>0</v>
      </c>
      <c r="H14" s="98">
        <v>0</v>
      </c>
      <c r="I14" s="101">
        <v>0</v>
      </c>
    </row>
  </sheetData>
  <sheetProtection algorithmName="SHA-512" hashValue="xJ/GN7YY7Trw2DOc3jladJus57QQQe0XF6d/bYO8//CHngeIF9OzsS9LCPIp7/FatylhOPjYRj/OH/rOCWuB/Q==" saltValue="L/NXd506lEy53iv0YT3zWg==" spinCount="100000" sheet="1" formatCells="0" formatColumns="0" formatRows="0" insertColumns="0" insertRows="0" insertHyperlinks="0" deleteColumns="0" deleteRows="0" sort="0" autoFilter="0" pivotTables="0"/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8"/>
  <sheetViews>
    <sheetView workbookViewId="0">
      <selection activeCell="B57" sqref="B57:D57"/>
    </sheetView>
  </sheetViews>
  <sheetFormatPr defaultRowHeight="15" x14ac:dyDescent="0.25"/>
  <cols>
    <col min="1" max="1" width="7.42578125" style="15" bestFit="1" customWidth="1"/>
    <col min="2" max="2" width="8.42578125" style="15" bestFit="1" customWidth="1"/>
    <col min="3" max="3" width="8.7109375" style="15" customWidth="1"/>
    <col min="4" max="4" width="25.7109375" style="15" customWidth="1"/>
    <col min="5" max="9" width="17.7109375" style="15" customWidth="1"/>
  </cols>
  <sheetData>
    <row r="1" spans="1:9" ht="42" customHeight="1" x14ac:dyDescent="0.25">
      <c r="A1" s="194" t="s">
        <v>91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0"/>
      <c r="B2" s="10"/>
      <c r="C2" s="10"/>
      <c r="D2" s="10"/>
      <c r="E2" s="10"/>
      <c r="F2" s="10"/>
      <c r="G2" s="10"/>
      <c r="H2" s="49"/>
      <c r="I2" s="49"/>
    </row>
    <row r="3" spans="1:9" ht="18" customHeight="1" x14ac:dyDescent="0.25">
      <c r="A3" s="194" t="s">
        <v>30</v>
      </c>
      <c r="B3" s="197"/>
      <c r="C3" s="197"/>
      <c r="D3" s="197"/>
      <c r="E3" s="197"/>
      <c r="F3" s="197"/>
      <c r="G3" s="197"/>
      <c r="H3" s="197"/>
      <c r="I3" s="197"/>
    </row>
    <row r="4" spans="1:9" x14ac:dyDescent="0.25">
      <c r="A4" s="10"/>
      <c r="B4" s="10"/>
      <c r="C4" s="10"/>
      <c r="D4" s="10"/>
      <c r="E4" s="10"/>
      <c r="F4" s="10"/>
      <c r="G4" s="10"/>
      <c r="H4" s="49"/>
      <c r="I4" s="49"/>
    </row>
    <row r="5" spans="1:9" ht="24" x14ac:dyDescent="0.25">
      <c r="A5" s="224" t="s">
        <v>32</v>
      </c>
      <c r="B5" s="225"/>
      <c r="C5" s="226"/>
      <c r="D5" s="17" t="s">
        <v>33</v>
      </c>
      <c r="E5" s="17" t="s">
        <v>12</v>
      </c>
      <c r="F5" s="16" t="s">
        <v>13</v>
      </c>
      <c r="G5" s="16" t="s">
        <v>45</v>
      </c>
      <c r="H5" s="16" t="s">
        <v>46</v>
      </c>
      <c r="I5" s="16" t="s">
        <v>47</v>
      </c>
    </row>
    <row r="6" spans="1:9" s="3" customFormat="1" ht="30" customHeight="1" x14ac:dyDescent="0.25">
      <c r="A6" s="230" t="s">
        <v>97</v>
      </c>
      <c r="B6" s="231"/>
      <c r="C6" s="232"/>
      <c r="D6" s="167" t="s">
        <v>113</v>
      </c>
      <c r="E6" s="168">
        <f>E7*7.5345</f>
        <v>67922967.4815</v>
      </c>
      <c r="F6" s="168">
        <f t="shared" ref="F6:I6" si="0">F7*7.5345</f>
        <v>73000188.25500001</v>
      </c>
      <c r="G6" s="168">
        <f t="shared" si="0"/>
        <v>79981392.247500002</v>
      </c>
      <c r="H6" s="168">
        <f t="shared" si="0"/>
        <v>81465364.763999999</v>
      </c>
      <c r="I6" s="168">
        <f t="shared" si="0"/>
        <v>81872853.127499998</v>
      </c>
    </row>
    <row r="7" spans="1:9" s="3" customFormat="1" ht="30" customHeight="1" x14ac:dyDescent="0.25">
      <c r="A7" s="230" t="s">
        <v>97</v>
      </c>
      <c r="B7" s="231"/>
      <c r="C7" s="232"/>
      <c r="D7" s="167" t="s">
        <v>112</v>
      </c>
      <c r="E7" s="169">
        <f>SUM(E8+E50)</f>
        <v>9014927</v>
      </c>
      <c r="F7" s="169">
        <f>SUM(F8+F50)</f>
        <v>9688790</v>
      </c>
      <c r="G7" s="169">
        <f>SUM(G8+G50)</f>
        <v>10615355</v>
      </c>
      <c r="H7" s="169">
        <f>SUM(H8+H50)</f>
        <v>10812312</v>
      </c>
      <c r="I7" s="169">
        <f>SUM(I8+I50)</f>
        <v>10866395</v>
      </c>
    </row>
    <row r="8" spans="1:9" s="3" customFormat="1" ht="30" customHeight="1" x14ac:dyDescent="0.25">
      <c r="A8" s="227" t="s">
        <v>92</v>
      </c>
      <c r="B8" s="228"/>
      <c r="C8" s="229"/>
      <c r="D8" s="161" t="s">
        <v>96</v>
      </c>
      <c r="E8" s="139">
        <f>SUM(E9+E18+E31+E36+E47+E50)</f>
        <v>9014927</v>
      </c>
      <c r="F8" s="139">
        <f>SUM(F9+F18+F31+F36+F47)</f>
        <v>9681785</v>
      </c>
      <c r="G8" s="139">
        <f>SUM(G9+G18+G31+G36+G47)</f>
        <v>10615209</v>
      </c>
      <c r="H8" s="139">
        <f>SUM(H9+H18+H31+H36+H47)</f>
        <v>10812166</v>
      </c>
      <c r="I8" s="139">
        <f>SUM(I9+I18+I31+I36+I47)</f>
        <v>10866249</v>
      </c>
    </row>
    <row r="9" spans="1:9" s="9" customFormat="1" ht="30" customHeight="1" x14ac:dyDescent="0.2">
      <c r="A9" s="219" t="s">
        <v>93</v>
      </c>
      <c r="B9" s="219"/>
      <c r="C9" s="219"/>
      <c r="D9" s="111" t="s">
        <v>94</v>
      </c>
      <c r="E9" s="11">
        <f>SUM(E10+E12+E14+E16)</f>
        <v>7217133</v>
      </c>
      <c r="F9" s="11">
        <f t="shared" ref="F9:I9" si="1">SUM(F10+F12+F14+F16)</f>
        <v>7910021</v>
      </c>
      <c r="G9" s="11">
        <f t="shared" si="1"/>
        <v>8812590</v>
      </c>
      <c r="H9" s="11">
        <f t="shared" si="1"/>
        <v>8939676</v>
      </c>
      <c r="I9" s="11">
        <f t="shared" si="1"/>
        <v>8940669</v>
      </c>
    </row>
    <row r="10" spans="1:9" s="9" customFormat="1" ht="20.100000000000001" customHeight="1" x14ac:dyDescent="0.2">
      <c r="A10" s="204" t="s">
        <v>95</v>
      </c>
      <c r="B10" s="205"/>
      <c r="C10" s="206"/>
      <c r="D10" s="102" t="s">
        <v>76</v>
      </c>
      <c r="E10" s="29">
        <f>SUM(E11)</f>
        <v>4649964</v>
      </c>
      <c r="F10" s="29">
        <f t="shared" ref="F10:I10" si="2">SUM(F11)</f>
        <v>5565094</v>
      </c>
      <c r="G10" s="29">
        <f t="shared" si="2"/>
        <v>6823310</v>
      </c>
      <c r="H10" s="29">
        <f t="shared" si="2"/>
        <v>6911348</v>
      </c>
      <c r="I10" s="29">
        <f t="shared" si="2"/>
        <v>6911348</v>
      </c>
    </row>
    <row r="11" spans="1:9" ht="20.100000000000001" customHeight="1" x14ac:dyDescent="0.25">
      <c r="A11" s="220">
        <v>31</v>
      </c>
      <c r="B11" s="221"/>
      <c r="C11" s="222"/>
      <c r="D11" s="110" t="s">
        <v>22</v>
      </c>
      <c r="E11" s="24">
        <v>4649964</v>
      </c>
      <c r="F11" s="25">
        <v>5565094</v>
      </c>
      <c r="G11" s="25">
        <v>6823310</v>
      </c>
      <c r="H11" s="25">
        <v>6911348</v>
      </c>
      <c r="I11" s="41">
        <v>6911348</v>
      </c>
    </row>
    <row r="12" spans="1:9" s="3" customFormat="1" ht="20.100000000000001" customHeight="1" x14ac:dyDescent="0.25">
      <c r="A12" s="204" t="s">
        <v>98</v>
      </c>
      <c r="B12" s="205"/>
      <c r="C12" s="206"/>
      <c r="D12" s="109" t="s">
        <v>75</v>
      </c>
      <c r="E12" s="29">
        <f>SUM(E13)</f>
        <v>455240</v>
      </c>
      <c r="F12" s="29">
        <f t="shared" ref="F12:I12" si="3">SUM(F13)</f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</row>
    <row r="13" spans="1:9" ht="20.100000000000001" customHeight="1" x14ac:dyDescent="0.25">
      <c r="A13" s="220">
        <v>31</v>
      </c>
      <c r="B13" s="221"/>
      <c r="C13" s="222"/>
      <c r="D13" s="110" t="s">
        <v>23</v>
      </c>
      <c r="E13" s="24">
        <v>455240</v>
      </c>
      <c r="F13" s="25">
        <v>0</v>
      </c>
      <c r="G13" s="25">
        <v>0</v>
      </c>
      <c r="H13" s="25">
        <v>0</v>
      </c>
      <c r="I13" s="41">
        <v>0</v>
      </c>
    </row>
    <row r="14" spans="1:9" s="3" customFormat="1" ht="30" customHeight="1" x14ac:dyDescent="0.25">
      <c r="A14" s="204" t="s">
        <v>99</v>
      </c>
      <c r="B14" s="205"/>
      <c r="C14" s="206"/>
      <c r="D14" s="109" t="s">
        <v>74</v>
      </c>
      <c r="E14" s="29">
        <f>SUM(E15)</f>
        <v>1823257</v>
      </c>
      <c r="F14" s="29">
        <f t="shared" ref="F14:I14" si="4">SUM(F15)</f>
        <v>2043197</v>
      </c>
      <c r="G14" s="29">
        <f t="shared" si="4"/>
        <v>1965390</v>
      </c>
      <c r="H14" s="29">
        <f t="shared" si="4"/>
        <v>2003482</v>
      </c>
      <c r="I14" s="29">
        <f t="shared" si="4"/>
        <v>2003482</v>
      </c>
    </row>
    <row r="15" spans="1:9" ht="20.100000000000001" customHeight="1" x14ac:dyDescent="0.25">
      <c r="A15" s="223">
        <v>31</v>
      </c>
      <c r="B15" s="223"/>
      <c r="C15" s="223"/>
      <c r="D15" s="103" t="s">
        <v>23</v>
      </c>
      <c r="E15" s="25">
        <v>1823257</v>
      </c>
      <c r="F15" s="25">
        <v>2043197</v>
      </c>
      <c r="G15" s="25">
        <v>1965390</v>
      </c>
      <c r="H15" s="25">
        <v>2003482</v>
      </c>
      <c r="I15" s="41">
        <v>2003482</v>
      </c>
    </row>
    <row r="16" spans="1:9" ht="20.100000000000001" customHeight="1" x14ac:dyDescent="0.25">
      <c r="A16" s="204" t="s">
        <v>102</v>
      </c>
      <c r="B16" s="205"/>
      <c r="C16" s="206"/>
      <c r="D16" s="135" t="s">
        <v>73</v>
      </c>
      <c r="E16" s="136">
        <f>SUM(E17)</f>
        <v>288672</v>
      </c>
      <c r="F16" s="136">
        <f t="shared" ref="F16:I16" si="5">SUM(F17)</f>
        <v>301730</v>
      </c>
      <c r="G16" s="136">
        <f t="shared" si="5"/>
        <v>23890</v>
      </c>
      <c r="H16" s="136">
        <f t="shared" si="5"/>
        <v>24846</v>
      </c>
      <c r="I16" s="136">
        <f t="shared" si="5"/>
        <v>25839</v>
      </c>
    </row>
    <row r="17" spans="1:9" ht="20.100000000000001" customHeight="1" x14ac:dyDescent="0.25">
      <c r="A17" s="234">
        <v>31</v>
      </c>
      <c r="B17" s="235"/>
      <c r="C17" s="236"/>
      <c r="D17" s="103" t="s">
        <v>23</v>
      </c>
      <c r="E17" s="25">
        <v>288672</v>
      </c>
      <c r="F17" s="25">
        <v>301730</v>
      </c>
      <c r="G17" s="25">
        <v>23890</v>
      </c>
      <c r="H17" s="25">
        <v>24846</v>
      </c>
      <c r="I17" s="41">
        <v>25839</v>
      </c>
    </row>
    <row r="18" spans="1:9" s="3" customFormat="1" ht="30" customHeight="1" x14ac:dyDescent="0.25">
      <c r="A18" s="240" t="s">
        <v>100</v>
      </c>
      <c r="B18" s="240"/>
      <c r="C18" s="240"/>
      <c r="D18" s="134" t="s">
        <v>101</v>
      </c>
      <c r="E18" s="11">
        <f>SUM(E19+E21+E23+E25+E27+E29)</f>
        <v>1642469</v>
      </c>
      <c r="F18" s="11">
        <f t="shared" ref="F18:I18" si="6">SUM(F19+F21+F23+F25+F27+F29)</f>
        <v>1570966</v>
      </c>
      <c r="G18" s="11">
        <f t="shared" si="6"/>
        <v>1686726</v>
      </c>
      <c r="H18" s="11">
        <f t="shared" si="6"/>
        <v>1754872</v>
      </c>
      <c r="I18" s="11">
        <f t="shared" si="6"/>
        <v>1807962</v>
      </c>
    </row>
    <row r="19" spans="1:9" s="3" customFormat="1" ht="20.100000000000001" customHeight="1" x14ac:dyDescent="0.25">
      <c r="A19" s="204" t="s">
        <v>95</v>
      </c>
      <c r="B19" s="205"/>
      <c r="C19" s="206"/>
      <c r="D19" s="102" t="s">
        <v>76</v>
      </c>
      <c r="E19" s="104">
        <f>SUM(E20)</f>
        <v>922350</v>
      </c>
      <c r="F19" s="104">
        <f t="shared" ref="F19:I19" si="7">SUM(F20)</f>
        <v>920446</v>
      </c>
      <c r="G19" s="104">
        <f t="shared" si="7"/>
        <v>1025823</v>
      </c>
      <c r="H19" s="104">
        <f t="shared" si="7"/>
        <v>1093969</v>
      </c>
      <c r="I19" s="104">
        <f t="shared" si="7"/>
        <v>1147059</v>
      </c>
    </row>
    <row r="20" spans="1:9" ht="20.100000000000001" customHeight="1" x14ac:dyDescent="0.25">
      <c r="A20" s="220">
        <v>32</v>
      </c>
      <c r="B20" s="221"/>
      <c r="C20" s="222"/>
      <c r="D20" s="110" t="s">
        <v>34</v>
      </c>
      <c r="E20" s="105">
        <v>922350</v>
      </c>
      <c r="F20" s="105">
        <v>920446</v>
      </c>
      <c r="G20" s="105">
        <v>1025823</v>
      </c>
      <c r="H20" s="105">
        <v>1093969</v>
      </c>
      <c r="I20" s="106">
        <v>1147059</v>
      </c>
    </row>
    <row r="21" spans="1:9" s="3" customFormat="1" ht="20.100000000000001" customHeight="1" x14ac:dyDescent="0.25">
      <c r="A21" s="204" t="s">
        <v>98</v>
      </c>
      <c r="B21" s="205"/>
      <c r="C21" s="206"/>
      <c r="D21" s="109" t="s">
        <v>75</v>
      </c>
      <c r="E21" s="104">
        <f>SUM(E22)</f>
        <v>133</v>
      </c>
      <c r="F21" s="104">
        <f t="shared" ref="F21:I21" si="8">SUM(F22)</f>
        <v>120141</v>
      </c>
      <c r="G21" s="104">
        <f t="shared" si="8"/>
        <v>797</v>
      </c>
      <c r="H21" s="104">
        <f t="shared" si="8"/>
        <v>797</v>
      </c>
      <c r="I21" s="104">
        <f t="shared" si="8"/>
        <v>797</v>
      </c>
    </row>
    <row r="22" spans="1:9" ht="20.100000000000001" customHeight="1" x14ac:dyDescent="0.25">
      <c r="A22" s="220">
        <v>32</v>
      </c>
      <c r="B22" s="221"/>
      <c r="C22" s="222"/>
      <c r="D22" s="110" t="s">
        <v>34</v>
      </c>
      <c r="E22" s="24">
        <v>133</v>
      </c>
      <c r="F22" s="25">
        <v>120141</v>
      </c>
      <c r="G22" s="25">
        <v>797</v>
      </c>
      <c r="H22" s="25">
        <v>797</v>
      </c>
      <c r="I22" s="41">
        <v>797</v>
      </c>
    </row>
    <row r="23" spans="1:9" s="3" customFormat="1" ht="30" customHeight="1" x14ac:dyDescent="0.25">
      <c r="A23" s="204" t="s">
        <v>99</v>
      </c>
      <c r="B23" s="205"/>
      <c r="C23" s="206"/>
      <c r="D23" s="109" t="s">
        <v>74</v>
      </c>
      <c r="E23" s="29">
        <f>SUM(E24)</f>
        <v>625720</v>
      </c>
      <c r="F23" s="29">
        <f t="shared" ref="F23:I23" si="9">SUM(F24)</f>
        <v>460671</v>
      </c>
      <c r="G23" s="29">
        <f t="shared" si="9"/>
        <v>574234</v>
      </c>
      <c r="H23" s="29">
        <f t="shared" si="9"/>
        <v>574234</v>
      </c>
      <c r="I23" s="29">
        <f t="shared" si="9"/>
        <v>574234</v>
      </c>
    </row>
    <row r="24" spans="1:9" ht="20.100000000000001" customHeight="1" x14ac:dyDescent="0.25">
      <c r="A24" s="220">
        <v>32</v>
      </c>
      <c r="B24" s="221"/>
      <c r="C24" s="222"/>
      <c r="D24" s="110" t="s">
        <v>34</v>
      </c>
      <c r="E24" s="24">
        <v>625720</v>
      </c>
      <c r="F24" s="25">
        <v>460671</v>
      </c>
      <c r="G24" s="25">
        <v>574234</v>
      </c>
      <c r="H24" s="25">
        <v>574234</v>
      </c>
      <c r="I24" s="41">
        <v>574234</v>
      </c>
    </row>
    <row r="25" spans="1:9" s="3" customFormat="1" ht="20.100000000000001" customHeight="1" x14ac:dyDescent="0.25">
      <c r="A25" s="204" t="s">
        <v>102</v>
      </c>
      <c r="B25" s="205"/>
      <c r="C25" s="206"/>
      <c r="D25" s="109" t="s">
        <v>73</v>
      </c>
      <c r="E25" s="29">
        <f>SUM(E26)</f>
        <v>91251</v>
      </c>
      <c r="F25" s="29">
        <f t="shared" ref="F25:I25" si="10">SUM(F26)</f>
        <v>64930</v>
      </c>
      <c r="G25" s="29">
        <f t="shared" si="10"/>
        <v>83615</v>
      </c>
      <c r="H25" s="29">
        <f t="shared" si="10"/>
        <v>83615</v>
      </c>
      <c r="I25" s="29">
        <f t="shared" si="10"/>
        <v>83615</v>
      </c>
    </row>
    <row r="26" spans="1:9" ht="20.100000000000001" customHeight="1" x14ac:dyDescent="0.25">
      <c r="A26" s="220">
        <v>32</v>
      </c>
      <c r="B26" s="221"/>
      <c r="C26" s="222"/>
      <c r="D26" s="110" t="s">
        <v>34</v>
      </c>
      <c r="E26" s="24">
        <v>91251</v>
      </c>
      <c r="F26" s="25">
        <v>64930</v>
      </c>
      <c r="G26" s="25">
        <v>83615</v>
      </c>
      <c r="H26" s="25">
        <v>83615</v>
      </c>
      <c r="I26" s="41">
        <v>83615</v>
      </c>
    </row>
    <row r="27" spans="1:9" s="3" customFormat="1" ht="20.100000000000001" customHeight="1" x14ac:dyDescent="0.25">
      <c r="A27" s="204" t="s">
        <v>103</v>
      </c>
      <c r="B27" s="205"/>
      <c r="C27" s="206"/>
      <c r="D27" s="109" t="s">
        <v>77</v>
      </c>
      <c r="E27" s="29">
        <f>SUM(E28)</f>
        <v>1936</v>
      </c>
      <c r="F27" s="29">
        <f t="shared" ref="F27:I27" si="11">SUM(F28)</f>
        <v>3451</v>
      </c>
      <c r="G27" s="29">
        <f t="shared" si="11"/>
        <v>930</v>
      </c>
      <c r="H27" s="29">
        <f t="shared" si="11"/>
        <v>930</v>
      </c>
      <c r="I27" s="29">
        <f t="shared" si="11"/>
        <v>930</v>
      </c>
    </row>
    <row r="28" spans="1:9" ht="20.100000000000001" customHeight="1" x14ac:dyDescent="0.25">
      <c r="A28" s="220">
        <v>32</v>
      </c>
      <c r="B28" s="221"/>
      <c r="C28" s="222"/>
      <c r="D28" s="110" t="s">
        <v>34</v>
      </c>
      <c r="E28" s="24">
        <v>1936</v>
      </c>
      <c r="F28" s="25">
        <v>3451</v>
      </c>
      <c r="G28" s="25">
        <v>930</v>
      </c>
      <c r="H28" s="25">
        <v>930</v>
      </c>
      <c r="I28" s="41">
        <v>930</v>
      </c>
    </row>
    <row r="29" spans="1:9" s="3" customFormat="1" ht="50.1" customHeight="1" x14ac:dyDescent="0.25">
      <c r="A29" s="204" t="s">
        <v>104</v>
      </c>
      <c r="B29" s="205"/>
      <c r="C29" s="206"/>
      <c r="D29" s="109" t="s">
        <v>105</v>
      </c>
      <c r="E29" s="29">
        <f>SUM(E30)</f>
        <v>1079</v>
      </c>
      <c r="F29" s="29">
        <f>SUM(F30)</f>
        <v>1327</v>
      </c>
      <c r="G29" s="29">
        <f t="shared" ref="G29:I29" si="12">SUM(G30)</f>
        <v>1327</v>
      </c>
      <c r="H29" s="29">
        <f t="shared" si="12"/>
        <v>1327</v>
      </c>
      <c r="I29" s="29">
        <f t="shared" si="12"/>
        <v>1327</v>
      </c>
    </row>
    <row r="30" spans="1:9" ht="20.100000000000001" customHeight="1" x14ac:dyDescent="0.25">
      <c r="A30" s="220">
        <v>32</v>
      </c>
      <c r="B30" s="221"/>
      <c r="C30" s="222"/>
      <c r="D30" s="110" t="s">
        <v>34</v>
      </c>
      <c r="E30" s="24">
        <v>1079</v>
      </c>
      <c r="F30" s="25">
        <v>1327</v>
      </c>
      <c r="G30" s="25">
        <v>1327</v>
      </c>
      <c r="H30" s="25">
        <v>1327</v>
      </c>
      <c r="I30" s="41">
        <v>1327</v>
      </c>
    </row>
    <row r="31" spans="1:9" s="9" customFormat="1" ht="30" customHeight="1" x14ac:dyDescent="0.2">
      <c r="A31" s="233" t="s">
        <v>106</v>
      </c>
      <c r="B31" s="233"/>
      <c r="C31" s="233"/>
      <c r="D31" s="12" t="s">
        <v>107</v>
      </c>
      <c r="E31" s="13">
        <f>SUM(E32+E34)</f>
        <v>11887</v>
      </c>
      <c r="F31" s="13">
        <f t="shared" ref="F31:I31" si="13">SUM(F32+F34)</f>
        <v>9617</v>
      </c>
      <c r="G31" s="13">
        <f t="shared" si="13"/>
        <v>10379</v>
      </c>
      <c r="H31" s="13">
        <f t="shared" si="13"/>
        <v>10379</v>
      </c>
      <c r="I31" s="13">
        <f t="shared" si="13"/>
        <v>10379</v>
      </c>
    </row>
    <row r="32" spans="1:9" s="9" customFormat="1" ht="30" customHeight="1" x14ac:dyDescent="0.2">
      <c r="A32" s="204" t="s">
        <v>124</v>
      </c>
      <c r="B32" s="205"/>
      <c r="C32" s="206"/>
      <c r="D32" s="102" t="s">
        <v>76</v>
      </c>
      <c r="E32" s="104">
        <f>SUM(E33)</f>
        <v>0</v>
      </c>
      <c r="F32" s="104">
        <f t="shared" ref="F32:I32" si="14">SUM(F33)</f>
        <v>664</v>
      </c>
      <c r="G32" s="104">
        <f t="shared" si="14"/>
        <v>0</v>
      </c>
      <c r="H32" s="104">
        <f t="shared" si="14"/>
        <v>0</v>
      </c>
      <c r="I32" s="104">
        <f t="shared" si="14"/>
        <v>0</v>
      </c>
    </row>
    <row r="33" spans="1:9" s="9" customFormat="1" ht="30" customHeight="1" x14ac:dyDescent="0.2">
      <c r="A33" s="237">
        <v>34</v>
      </c>
      <c r="B33" s="238"/>
      <c r="C33" s="239"/>
      <c r="D33" s="110" t="s">
        <v>78</v>
      </c>
      <c r="E33" s="105">
        <v>0</v>
      </c>
      <c r="F33" s="105">
        <v>664</v>
      </c>
      <c r="G33" s="105">
        <v>0</v>
      </c>
      <c r="H33" s="105">
        <v>0</v>
      </c>
      <c r="I33" s="105">
        <v>0</v>
      </c>
    </row>
    <row r="34" spans="1:9" s="4" customFormat="1" ht="30" customHeight="1" x14ac:dyDescent="0.25">
      <c r="A34" s="204" t="s">
        <v>99</v>
      </c>
      <c r="B34" s="205"/>
      <c r="C34" s="206"/>
      <c r="D34" s="109" t="s">
        <v>74</v>
      </c>
      <c r="E34" s="104">
        <f>SUM(E35)</f>
        <v>11887</v>
      </c>
      <c r="F34" s="104">
        <f t="shared" ref="F34:I34" si="15">SUM(F35)</f>
        <v>8953</v>
      </c>
      <c r="G34" s="104">
        <f t="shared" si="15"/>
        <v>10379</v>
      </c>
      <c r="H34" s="104">
        <f t="shared" si="15"/>
        <v>10379</v>
      </c>
      <c r="I34" s="104">
        <f t="shared" si="15"/>
        <v>10379</v>
      </c>
    </row>
    <row r="35" spans="1:9" ht="20.100000000000001" customHeight="1" x14ac:dyDescent="0.25">
      <c r="A35" s="220">
        <v>34</v>
      </c>
      <c r="B35" s="221"/>
      <c r="C35" s="222"/>
      <c r="D35" s="110" t="s">
        <v>78</v>
      </c>
      <c r="E35" s="24">
        <v>11887</v>
      </c>
      <c r="F35" s="25">
        <v>8953</v>
      </c>
      <c r="G35" s="25">
        <v>10379</v>
      </c>
      <c r="H35" s="25">
        <v>10379</v>
      </c>
      <c r="I35" s="41">
        <v>10379</v>
      </c>
    </row>
    <row r="36" spans="1:9" s="9" customFormat="1" ht="30" customHeight="1" x14ac:dyDescent="0.2">
      <c r="A36" s="233" t="s">
        <v>108</v>
      </c>
      <c r="B36" s="233"/>
      <c r="C36" s="233"/>
      <c r="D36" s="12" t="s">
        <v>109</v>
      </c>
      <c r="E36" s="13">
        <f>SUM(E37+E40++E43+E45)</f>
        <v>143438</v>
      </c>
      <c r="F36" s="13">
        <f>SUM(F37+F40++F43+F45)</f>
        <v>168163</v>
      </c>
      <c r="G36" s="13">
        <f>SUM(G37+G40++G43+G45)</f>
        <v>105514</v>
      </c>
      <c r="H36" s="13">
        <f>SUM(H37+H40++H43+H45)</f>
        <v>107239</v>
      </c>
      <c r="I36" s="13">
        <f>SUM(I37+I40++I43+I45)</f>
        <v>107239</v>
      </c>
    </row>
    <row r="37" spans="1:9" s="3" customFormat="1" ht="20.100000000000001" customHeight="1" x14ac:dyDescent="0.25">
      <c r="A37" s="204" t="s">
        <v>95</v>
      </c>
      <c r="B37" s="205"/>
      <c r="C37" s="206"/>
      <c r="D37" s="102" t="s">
        <v>76</v>
      </c>
      <c r="E37" s="29">
        <f>SUM(E38+E39)</f>
        <v>0</v>
      </c>
      <c r="F37" s="29">
        <f>SUM(F38+F39)</f>
        <v>41476</v>
      </c>
      <c r="G37" s="29">
        <f>SUM(G38+G39)</f>
        <v>0</v>
      </c>
      <c r="H37" s="29">
        <f>SUM(H38+H39)</f>
        <v>39817</v>
      </c>
      <c r="I37" s="29">
        <f>SUM(I38+I39)</f>
        <v>39817</v>
      </c>
    </row>
    <row r="38" spans="1:9" ht="30" customHeight="1" x14ac:dyDescent="0.25">
      <c r="A38" s="207">
        <v>42</v>
      </c>
      <c r="B38" s="208"/>
      <c r="C38" s="209"/>
      <c r="D38" s="110" t="s">
        <v>51</v>
      </c>
      <c r="E38" s="24">
        <v>0</v>
      </c>
      <c r="F38" s="25">
        <v>0</v>
      </c>
      <c r="G38" s="25">
        <v>0</v>
      </c>
      <c r="H38" s="25">
        <v>0</v>
      </c>
      <c r="I38" s="41">
        <v>0</v>
      </c>
    </row>
    <row r="39" spans="1:9" ht="30" customHeight="1" x14ac:dyDescent="0.25">
      <c r="A39" s="207">
        <v>45</v>
      </c>
      <c r="B39" s="208"/>
      <c r="C39" s="209"/>
      <c r="D39" s="110" t="s">
        <v>114</v>
      </c>
      <c r="E39" s="24">
        <v>0</v>
      </c>
      <c r="F39" s="24">
        <v>41476</v>
      </c>
      <c r="G39" s="24">
        <v>0</v>
      </c>
      <c r="H39" s="24">
        <v>39817</v>
      </c>
      <c r="I39" s="107">
        <v>39817</v>
      </c>
    </row>
    <row r="40" spans="1:9" s="3" customFormat="1" ht="30" customHeight="1" x14ac:dyDescent="0.25">
      <c r="A40" s="204" t="s">
        <v>99</v>
      </c>
      <c r="B40" s="205"/>
      <c r="C40" s="206"/>
      <c r="D40" s="109" t="s">
        <v>74</v>
      </c>
      <c r="E40" s="29">
        <f>SUM(E41+E42)</f>
        <v>142271</v>
      </c>
      <c r="F40" s="29">
        <f t="shared" ref="F40:I40" si="16">SUM(F41+F42)</f>
        <v>126023</v>
      </c>
      <c r="G40" s="29">
        <f t="shared" si="16"/>
        <v>104453</v>
      </c>
      <c r="H40" s="29">
        <f t="shared" si="16"/>
        <v>66361</v>
      </c>
      <c r="I40" s="29">
        <f t="shared" si="16"/>
        <v>66361</v>
      </c>
    </row>
    <row r="41" spans="1:9" ht="30" customHeight="1" x14ac:dyDescent="0.25">
      <c r="A41" s="207">
        <v>42</v>
      </c>
      <c r="B41" s="208"/>
      <c r="C41" s="209"/>
      <c r="D41" s="110" t="s">
        <v>51</v>
      </c>
      <c r="E41" s="24">
        <v>142271</v>
      </c>
      <c r="F41" s="25">
        <v>72718</v>
      </c>
      <c r="G41" s="25">
        <v>62977</v>
      </c>
      <c r="H41" s="25">
        <v>66361</v>
      </c>
      <c r="I41" s="41">
        <v>66361</v>
      </c>
    </row>
    <row r="42" spans="1:9" ht="30" customHeight="1" x14ac:dyDescent="0.25">
      <c r="A42" s="207">
        <v>45</v>
      </c>
      <c r="B42" s="208"/>
      <c r="C42" s="209"/>
      <c r="D42" s="110" t="s">
        <v>114</v>
      </c>
      <c r="E42" s="24">
        <v>0</v>
      </c>
      <c r="F42" s="24">
        <v>53305</v>
      </c>
      <c r="G42" s="24">
        <v>41476</v>
      </c>
      <c r="H42" s="24">
        <v>0</v>
      </c>
      <c r="I42" s="107">
        <v>0</v>
      </c>
    </row>
    <row r="43" spans="1:9" s="3" customFormat="1" ht="20.100000000000001" customHeight="1" x14ac:dyDescent="0.25">
      <c r="A43" s="204" t="s">
        <v>102</v>
      </c>
      <c r="B43" s="205"/>
      <c r="C43" s="206"/>
      <c r="D43" s="109" t="s">
        <v>73</v>
      </c>
      <c r="E43" s="29">
        <f>SUM(E44)</f>
        <v>1101</v>
      </c>
      <c r="F43" s="29">
        <f t="shared" ref="F43:I43" si="17">SUM(F44)</f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</row>
    <row r="44" spans="1:9" ht="30" customHeight="1" x14ac:dyDescent="0.25">
      <c r="A44" s="207">
        <v>42</v>
      </c>
      <c r="B44" s="208"/>
      <c r="C44" s="209"/>
      <c r="D44" s="110" t="s">
        <v>51</v>
      </c>
      <c r="E44" s="24">
        <v>1101</v>
      </c>
      <c r="F44" s="25">
        <v>0</v>
      </c>
      <c r="G44" s="25">
        <v>0</v>
      </c>
      <c r="H44" s="25">
        <v>0</v>
      </c>
      <c r="I44" s="41">
        <v>0</v>
      </c>
    </row>
    <row r="45" spans="1:9" s="3" customFormat="1" ht="30" customHeight="1" x14ac:dyDescent="0.25">
      <c r="A45" s="204" t="s">
        <v>125</v>
      </c>
      <c r="B45" s="205"/>
      <c r="C45" s="206"/>
      <c r="D45" s="138" t="s">
        <v>77</v>
      </c>
      <c r="E45" s="136">
        <f>SUM(E46)</f>
        <v>66</v>
      </c>
      <c r="F45" s="136">
        <f t="shared" ref="F45:I45" si="18">SUM(F46)</f>
        <v>664</v>
      </c>
      <c r="G45" s="136">
        <f t="shared" si="18"/>
        <v>1061</v>
      </c>
      <c r="H45" s="136">
        <f t="shared" si="18"/>
        <v>1061</v>
      </c>
      <c r="I45" s="136">
        <f t="shared" si="18"/>
        <v>1061</v>
      </c>
    </row>
    <row r="46" spans="1:9" ht="30" customHeight="1" x14ac:dyDescent="0.25">
      <c r="A46" s="207">
        <v>42</v>
      </c>
      <c r="B46" s="208"/>
      <c r="C46" s="209"/>
      <c r="D46" s="110" t="s">
        <v>51</v>
      </c>
      <c r="E46" s="25">
        <v>66</v>
      </c>
      <c r="F46" s="25">
        <v>664</v>
      </c>
      <c r="G46" s="25">
        <v>1061</v>
      </c>
      <c r="H46" s="25">
        <v>1061</v>
      </c>
      <c r="I46" s="41">
        <v>1061</v>
      </c>
    </row>
    <row r="47" spans="1:9" s="9" customFormat="1" ht="30" customHeight="1" x14ac:dyDescent="0.2">
      <c r="A47" s="216" t="s">
        <v>110</v>
      </c>
      <c r="B47" s="217"/>
      <c r="C47" s="218"/>
      <c r="D47" s="162" t="s">
        <v>75</v>
      </c>
      <c r="E47" s="163">
        <f>SUM(E48)</f>
        <v>0</v>
      </c>
      <c r="F47" s="163">
        <f t="shared" ref="F47:I47" si="19">SUM(F48)</f>
        <v>23018</v>
      </c>
      <c r="G47" s="163">
        <f t="shared" si="19"/>
        <v>0</v>
      </c>
      <c r="H47" s="163">
        <f t="shared" si="19"/>
        <v>0</v>
      </c>
      <c r="I47" s="163">
        <f t="shared" si="19"/>
        <v>0</v>
      </c>
    </row>
    <row r="48" spans="1:9" ht="30" customHeight="1" x14ac:dyDescent="0.25">
      <c r="A48" s="204" t="s">
        <v>99</v>
      </c>
      <c r="B48" s="205"/>
      <c r="C48" s="206"/>
      <c r="D48" s="109" t="s">
        <v>74</v>
      </c>
      <c r="E48" s="25">
        <f>SUM(E49)</f>
        <v>0</v>
      </c>
      <c r="F48" s="25">
        <f t="shared" ref="F48:I48" si="20">SUM(F49)</f>
        <v>23018</v>
      </c>
      <c r="G48" s="25">
        <f t="shared" si="20"/>
        <v>0</v>
      </c>
      <c r="H48" s="25">
        <f t="shared" si="20"/>
        <v>0</v>
      </c>
      <c r="I48" s="25">
        <f t="shared" si="20"/>
        <v>0</v>
      </c>
    </row>
    <row r="49" spans="1:9" ht="15" customHeight="1" x14ac:dyDescent="0.25">
      <c r="A49" s="207">
        <v>92</v>
      </c>
      <c r="B49" s="208"/>
      <c r="C49" s="209"/>
      <c r="D49" s="108" t="s">
        <v>64</v>
      </c>
      <c r="E49" s="25">
        <v>0</v>
      </c>
      <c r="F49" s="25">
        <v>23018</v>
      </c>
      <c r="G49" s="25">
        <v>0</v>
      </c>
      <c r="H49" s="25">
        <v>0</v>
      </c>
      <c r="I49" s="41">
        <v>0</v>
      </c>
    </row>
    <row r="50" spans="1:9" s="5" customFormat="1" ht="30" customHeight="1" x14ac:dyDescent="0.25">
      <c r="A50" s="210" t="s">
        <v>133</v>
      </c>
      <c r="B50" s="211"/>
      <c r="C50" s="212"/>
      <c r="D50" s="137" t="s">
        <v>111</v>
      </c>
      <c r="E50" s="139">
        <f>SUM(E51)</f>
        <v>0</v>
      </c>
      <c r="F50" s="139">
        <f t="shared" ref="F50:I50" si="21">SUM(F51)</f>
        <v>7005</v>
      </c>
      <c r="G50" s="139">
        <f t="shared" si="21"/>
        <v>146</v>
      </c>
      <c r="H50" s="139">
        <f t="shared" si="21"/>
        <v>146</v>
      </c>
      <c r="I50" s="139">
        <f t="shared" si="21"/>
        <v>146</v>
      </c>
    </row>
    <row r="51" spans="1:9" s="5" customFormat="1" ht="30" customHeight="1" x14ac:dyDescent="0.25">
      <c r="A51" s="203" t="s">
        <v>100</v>
      </c>
      <c r="B51" s="203"/>
      <c r="C51" s="203"/>
      <c r="D51" s="166" t="s">
        <v>101</v>
      </c>
      <c r="E51" s="140">
        <f>SUM(E52)</f>
        <v>0</v>
      </c>
      <c r="F51" s="140">
        <f t="shared" ref="F51:I51" si="22">SUM(F52)</f>
        <v>7005</v>
      </c>
      <c r="G51" s="140">
        <f t="shared" si="22"/>
        <v>146</v>
      </c>
      <c r="H51" s="140">
        <f t="shared" si="22"/>
        <v>146</v>
      </c>
      <c r="I51" s="140">
        <f t="shared" si="22"/>
        <v>146</v>
      </c>
    </row>
    <row r="52" spans="1:9" s="5" customFormat="1" ht="30" customHeight="1" x14ac:dyDescent="0.25">
      <c r="A52" s="213" t="s">
        <v>102</v>
      </c>
      <c r="B52" s="214"/>
      <c r="C52" s="215"/>
      <c r="D52" s="164" t="s">
        <v>73</v>
      </c>
      <c r="E52" s="165">
        <f>SUM(E53)</f>
        <v>0</v>
      </c>
      <c r="F52" s="165">
        <f t="shared" ref="F52:I52" si="23">SUM(F53)</f>
        <v>7005</v>
      </c>
      <c r="G52" s="165">
        <f t="shared" si="23"/>
        <v>146</v>
      </c>
      <c r="H52" s="165">
        <f t="shared" si="23"/>
        <v>146</v>
      </c>
      <c r="I52" s="165">
        <f t="shared" si="23"/>
        <v>146</v>
      </c>
    </row>
    <row r="53" spans="1:9" ht="15" customHeight="1" x14ac:dyDescent="0.25">
      <c r="A53" s="207">
        <v>32</v>
      </c>
      <c r="B53" s="208"/>
      <c r="C53" s="209"/>
      <c r="D53" s="110" t="s">
        <v>34</v>
      </c>
      <c r="E53" s="25">
        <v>0</v>
      </c>
      <c r="F53" s="25">
        <v>7005</v>
      </c>
      <c r="G53" s="25">
        <v>146</v>
      </c>
      <c r="H53" s="25">
        <v>146</v>
      </c>
      <c r="I53" s="41">
        <v>146</v>
      </c>
    </row>
    <row r="56" spans="1:9" x14ac:dyDescent="0.25">
      <c r="B56" s="202" t="s">
        <v>136</v>
      </c>
      <c r="C56" s="202"/>
      <c r="D56" s="202"/>
    </row>
    <row r="57" spans="1:9" x14ac:dyDescent="0.25">
      <c r="B57" s="202" t="s">
        <v>135</v>
      </c>
      <c r="C57" s="202"/>
      <c r="D57" s="202"/>
    </row>
    <row r="58" spans="1:9" x14ac:dyDescent="0.25">
      <c r="B58" s="202" t="s">
        <v>134</v>
      </c>
      <c r="C58" s="202"/>
      <c r="D58" s="202"/>
    </row>
  </sheetData>
  <sheetProtection algorithmName="SHA-512" hashValue="hF1EgyQr0tHs3/xWg4QU9fV4MS0+pJiPG6/JYge0dB3E3aQV8rRicA9BWAnRGMMyZQqeoeld09OrWnY8DERiHg==" saltValue="C17IGyS6pzlM5pt/lrpwiw==" spinCount="100000" sheet="1" formatCells="0" formatColumns="0" formatRows="0" insertColumns="0" insertRows="0" insertHyperlinks="0" deleteColumns="0" deleteRows="0" sort="0" autoFilter="0" pivotTables="0"/>
  <mergeCells count="54">
    <mergeCell ref="A36:C36"/>
    <mergeCell ref="A28:C28"/>
    <mergeCell ref="A29:C29"/>
    <mergeCell ref="A30:C30"/>
    <mergeCell ref="A16:C16"/>
    <mergeCell ref="A17:C17"/>
    <mergeCell ref="A32:C32"/>
    <mergeCell ref="A33:C33"/>
    <mergeCell ref="A31:C31"/>
    <mergeCell ref="A34:C34"/>
    <mergeCell ref="A18:C18"/>
    <mergeCell ref="A19:C19"/>
    <mergeCell ref="A20:C20"/>
    <mergeCell ref="A35:C35"/>
    <mergeCell ref="A1:I1"/>
    <mergeCell ref="A3:I3"/>
    <mergeCell ref="A5:C5"/>
    <mergeCell ref="A8:C8"/>
    <mergeCell ref="A6:C6"/>
    <mergeCell ref="A7:C7"/>
    <mergeCell ref="A9:C9"/>
    <mergeCell ref="A25:C25"/>
    <mergeCell ref="A26:C26"/>
    <mergeCell ref="A27:C27"/>
    <mergeCell ref="A13:C13"/>
    <mergeCell ref="A12:C12"/>
    <mergeCell ref="A23:C23"/>
    <mergeCell ref="A24:C24"/>
    <mergeCell ref="A15:C15"/>
    <mergeCell ref="A14:C14"/>
    <mergeCell ref="A21:C21"/>
    <mergeCell ref="A22:C22"/>
    <mergeCell ref="A10:C10"/>
    <mergeCell ref="A11:C11"/>
    <mergeCell ref="A47:C47"/>
    <mergeCell ref="A39:C39"/>
    <mergeCell ref="A43:C43"/>
    <mergeCell ref="A44:C44"/>
    <mergeCell ref="A37:C37"/>
    <mergeCell ref="A38:C38"/>
    <mergeCell ref="A40:C40"/>
    <mergeCell ref="A42:C42"/>
    <mergeCell ref="A41:C41"/>
    <mergeCell ref="A45:C45"/>
    <mergeCell ref="A46:C46"/>
    <mergeCell ref="B56:D56"/>
    <mergeCell ref="B57:D57"/>
    <mergeCell ref="B58:D58"/>
    <mergeCell ref="A51:C51"/>
    <mergeCell ref="A48:C48"/>
    <mergeCell ref="A49:C49"/>
    <mergeCell ref="A50:C50"/>
    <mergeCell ref="A52:C52"/>
    <mergeCell ref="A53:C53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Tomo</cp:lastModifiedBy>
  <cp:lastPrinted>2022-11-08T10:41:52Z</cp:lastPrinted>
  <dcterms:created xsi:type="dcterms:W3CDTF">2022-08-12T12:51:27Z</dcterms:created>
  <dcterms:modified xsi:type="dcterms:W3CDTF">2022-12-16T09:13:25Z</dcterms:modified>
</cp:coreProperties>
</file>